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8800" windowHeight="14100" tabRatio="863" activeTab="9"/>
  </bookViews>
  <sheets>
    <sheet name="1-Info Section Cover Sheet" sheetId="17" r:id="rId1"/>
    <sheet name="2-SFA Policies" sheetId="49" r:id="rId2"/>
    <sheet name="3-Bid Point Calculator" sheetId="35" r:id="rId3"/>
    <sheet name="4-SFA Staffing Patterns" sheetId="33" r:id="rId4"/>
    <sheet name="5-FSMC Staffing Patterns" sheetId="34" r:id="rId5"/>
    <sheet name="6-FSMC Proposed Staff Patterns" sheetId="40" r:id="rId6"/>
    <sheet name="7-Cost Information" sheetId="4" r:id="rId7"/>
    <sheet name="8-Equipment List" sheetId="51" r:id="rId8"/>
    <sheet name="9-USDA Foods" sheetId="50" r:id="rId9"/>
    <sheet name="10-SD Info - Brkfst" sheetId="10" r:id="rId10"/>
    <sheet name="11-SD Info - Lunch" sheetId="7" r:id="rId11"/>
    <sheet name="12-SD Info - Snacks" sheetId="42" r:id="rId12"/>
    <sheet name="13-SD Info - Suppers" sheetId="43" r:id="rId13"/>
    <sheet name="14-Revenue Info" sheetId="5" r:id="rId14"/>
    <sheet name="15-Meal Equiv Calculator" sheetId="2" r:id="rId15"/>
    <sheet name="16-Bldg Demographics" sheetId="8" r:id="rId16"/>
    <sheet name="17-Services by Location" sheetId="9" r:id="rId17"/>
    <sheet name=" 18-Cost Responsibility Detail" sheetId="11" r:id="rId18"/>
    <sheet name=" 19-Claims for Reimbursement" sheetId="48" r:id="rId19"/>
    <sheet name="20-Breakfast Menu" sheetId="14" r:id="rId20"/>
    <sheet name="21-Lunch Menu" sheetId="13" r:id="rId21"/>
    <sheet name="22-Snack Menu" sheetId="46" r:id="rId22"/>
    <sheet name="23-Supper Menu" sheetId="45" r:id="rId23"/>
    <sheet name="24-A la Carte" sheetId="52" r:id="rId24"/>
    <sheet name="25-Food Spec Cover Sht" sheetId="53" r:id="rId25"/>
    <sheet name="26-Bid Sheet Cover" sheetId="19" r:id="rId26"/>
    <sheet name="27-Bid with Advance Payment" sheetId="41" r:id="rId27"/>
  </sheets>
  <definedNames>
    <definedName name="_xlnm.Print_Area" localSheetId="9">'10-SD Info - Brkfst'!$A$1:$H$44</definedName>
    <definedName name="_xlnm.Print_Area" localSheetId="10">'11-SD Info - Lunch'!$A$1:$H$46</definedName>
    <definedName name="_xlnm.Print_Area" localSheetId="11">'12-SD Info - Snacks'!$A$1:$G$38</definedName>
    <definedName name="_xlnm.Print_Area" localSheetId="12">'13-SD Info - Suppers'!$A$1:$G$35</definedName>
    <definedName name="_xlnm.Print_Area" localSheetId="13">'14-Revenue Info'!$A$1:$E$132</definedName>
    <definedName name="_xlnm.Print_Area" localSheetId="14">'15-Meal Equiv Calculator'!$A$1:$E$23</definedName>
    <definedName name="_xlnm.Print_Area" localSheetId="15">'16-Bldg Demographics'!$A$1:$H$37</definedName>
    <definedName name="_xlnm.Print_Area" localSheetId="16">'17-Services by Location'!$A$1:$H$15</definedName>
    <definedName name="_xlnm.Print_Area" localSheetId="0">'1-Info Section Cover Sheet'!$A$1:$A$11</definedName>
    <definedName name="_xlnm.Print_Area" localSheetId="24">'25-Food Spec Cover Sht'!$A$1:$A$33</definedName>
    <definedName name="_xlnm.Print_Area" localSheetId="25">'26-Bid Sheet Cover'!$A$1:$A$10</definedName>
    <definedName name="_xlnm.Print_Area" localSheetId="26">'27-Bid with Advance Payment'!$A$1:$L$65</definedName>
    <definedName name="_xlnm.Print_Area" localSheetId="1">'2-SFA Policies'!$A$1:$I$28</definedName>
    <definedName name="_xlnm.Print_Area" localSheetId="2">'3-Bid Point Calculator'!$A$1:$H$45</definedName>
    <definedName name="_xlnm.Print_Area" localSheetId="3">'4-SFA Staffing Patterns'!$A$1:$D$7</definedName>
    <definedName name="_xlnm.Print_Area" localSheetId="4">'5-FSMC Staffing Patterns'!$A$1:$J$102</definedName>
    <definedName name="_xlnm.Print_Area" localSheetId="5">'6-FSMC Proposed Staff Patterns'!$A$1:$C$24</definedName>
    <definedName name="_xlnm.Print_Area" localSheetId="6">'7-Cost Information'!$A$1:$B$29</definedName>
    <definedName name="_xlnm.Print_Area" localSheetId="7">'8-Equipment List'!$A$1:$E$33</definedName>
    <definedName name="_xlnm.Print_Area" localSheetId="8">'9-USDA Foods'!$A$1:$B$18</definedName>
    <definedName name="_xlnm.Print_Titles" localSheetId="4">'5-FSMC Staffing Patterns'!$4:$4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4" i="5" l="1"/>
  <c r="F90" i="5"/>
  <c r="F61" i="5"/>
  <c r="B78" i="5"/>
  <c r="B77" i="5"/>
  <c r="B76" i="5"/>
  <c r="B66" i="5"/>
  <c r="B72" i="5"/>
  <c r="B65" i="5"/>
  <c r="B70" i="5"/>
  <c r="B71" i="5"/>
  <c r="B104" i="5"/>
  <c r="B97" i="5"/>
  <c r="B96" i="5"/>
  <c r="B95" i="5"/>
  <c r="B86" i="5"/>
  <c r="B83" i="5"/>
  <c r="B82" i="5"/>
  <c r="B81" i="5"/>
  <c r="B64" i="5"/>
  <c r="D77" i="5"/>
  <c r="D76" i="5"/>
  <c r="D72" i="5"/>
  <c r="D71" i="5"/>
  <c r="D66" i="5"/>
  <c r="D65" i="5"/>
  <c r="B57" i="5"/>
  <c r="B54" i="5"/>
  <c r="B53" i="5"/>
  <c r="B52" i="5"/>
  <c r="B49" i="5"/>
  <c r="B48" i="5"/>
  <c r="B46" i="5"/>
  <c r="D31" i="5"/>
  <c r="B22" i="5"/>
  <c r="B21" i="5"/>
  <c r="D22" i="5"/>
  <c r="D21" i="5"/>
  <c r="B20" i="5"/>
  <c r="B19" i="5"/>
  <c r="B18" i="5"/>
  <c r="B17" i="5"/>
  <c r="B12" i="5"/>
  <c r="B11" i="5"/>
  <c r="B10" i="5"/>
  <c r="H40" i="10"/>
  <c r="H23" i="10"/>
  <c r="D18" i="5"/>
  <c r="A45" i="35"/>
  <c r="H23" i="7"/>
  <c r="G23" i="7"/>
  <c r="E23" i="7"/>
  <c r="F23" i="7"/>
  <c r="G29" i="43"/>
  <c r="G32" i="42"/>
  <c r="H41" i="7"/>
  <c r="B9" i="2"/>
  <c r="D106" i="5"/>
  <c r="D105" i="5"/>
  <c r="D95" i="5"/>
  <c r="D81" i="5"/>
  <c r="G104" i="5"/>
  <c r="D15" i="2"/>
  <c r="G90" i="5"/>
  <c r="D14" i="2"/>
  <c r="G61" i="5"/>
  <c r="D13" i="2"/>
  <c r="G45" i="5"/>
  <c r="D12" i="2"/>
  <c r="D58" i="5"/>
  <c r="D110" i="5"/>
  <c r="D101" i="5"/>
  <c r="D87" i="5"/>
  <c r="D75" i="5"/>
  <c r="D74" i="5"/>
  <c r="D70" i="5"/>
  <c r="D68" i="5"/>
  <c r="D64" i="5"/>
  <c r="D62" i="5"/>
  <c r="G31" i="7"/>
  <c r="F31" i="7"/>
  <c r="E31" i="7"/>
  <c r="G40" i="7"/>
  <c r="F40" i="7"/>
  <c r="E40" i="7"/>
  <c r="G31" i="10"/>
  <c r="F31" i="10"/>
  <c r="E31" i="10"/>
  <c r="G39" i="10"/>
  <c r="F39" i="10"/>
  <c r="E39" i="10"/>
  <c r="G23" i="10"/>
  <c r="F23" i="10"/>
  <c r="E23" i="10"/>
  <c r="F29" i="43"/>
  <c r="E29" i="43"/>
  <c r="F32" i="42"/>
  <c r="E32" i="42"/>
  <c r="G24" i="42"/>
  <c r="F24" i="42"/>
  <c r="E24" i="42"/>
  <c r="G15" i="42"/>
  <c r="F15" i="42"/>
  <c r="E15" i="42"/>
  <c r="G17" i="43"/>
  <c r="F17" i="43"/>
  <c r="E17" i="43"/>
  <c r="D13" i="5"/>
  <c r="D23" i="5"/>
  <c r="D109" i="5"/>
  <c r="D104" i="5"/>
  <c r="D45" i="5"/>
  <c r="D46" i="5"/>
  <c r="D47" i="5"/>
  <c r="D48" i="5"/>
  <c r="D49" i="5"/>
  <c r="D52" i="5"/>
  <c r="D53" i="5"/>
  <c r="D54" i="5"/>
  <c r="D57" i="5"/>
  <c r="D61" i="5"/>
  <c r="D63" i="5"/>
  <c r="D67" i="5"/>
  <c r="D69" i="5"/>
  <c r="D73" i="5"/>
  <c r="D78" i="5"/>
  <c r="D82" i="5"/>
  <c r="D83" i="5"/>
  <c r="D86" i="5"/>
  <c r="D90" i="5"/>
  <c r="D91" i="5"/>
  <c r="D92" i="5"/>
  <c r="D96" i="5"/>
  <c r="D97" i="5"/>
  <c r="D100" i="5"/>
  <c r="D115" i="5"/>
  <c r="F115" i="5"/>
  <c r="D7" i="33"/>
  <c r="D28" i="5"/>
  <c r="D27" i="5"/>
  <c r="D6" i="35"/>
  <c r="D7" i="35"/>
  <c r="D8" i="35"/>
  <c r="D9" i="35"/>
  <c r="D45" i="35"/>
  <c r="C8" i="35"/>
  <c r="C9" i="35"/>
  <c r="C45" i="35"/>
  <c r="H6" i="35"/>
  <c r="H7" i="35"/>
  <c r="H8" i="35"/>
  <c r="H9" i="35"/>
  <c r="H45" i="35"/>
  <c r="G6" i="35"/>
  <c r="G7" i="35"/>
  <c r="G8" i="35"/>
  <c r="G9" i="35"/>
  <c r="G45" i="35"/>
  <c r="F6" i="35"/>
  <c r="F7" i="35"/>
  <c r="F8" i="35"/>
  <c r="F9" i="35"/>
  <c r="F45" i="35"/>
  <c r="E6" i="35"/>
  <c r="E7" i="35"/>
  <c r="E8" i="35"/>
  <c r="E9" i="35"/>
  <c r="E45" i="35"/>
  <c r="B23" i="4"/>
  <c r="G115" i="5"/>
  <c r="D20" i="5"/>
  <c r="D19" i="5"/>
  <c r="D17" i="5"/>
  <c r="D12" i="5"/>
  <c r="D11" i="5"/>
  <c r="D10" i="5"/>
  <c r="F45" i="5"/>
  <c r="F31" i="5"/>
  <c r="C10" i="2"/>
  <c r="D11" i="2"/>
  <c r="D16" i="2"/>
  <c r="D24" i="5"/>
  <c r="D14" i="5"/>
  <c r="D118" i="5"/>
  <c r="D112" i="5"/>
  <c r="D37" i="5"/>
  <c r="D126" i="5"/>
  <c r="B8" i="41"/>
  <c r="D120" i="5"/>
  <c r="D128" i="5"/>
</calcChain>
</file>

<file path=xl/sharedStrings.xml><?xml version="1.0" encoding="utf-8"?>
<sst xmlns="http://schemas.openxmlformats.org/spreadsheetml/2006/main" count="1224" uniqueCount="521">
  <si>
    <t>NSLP/CACFP/SFSP</t>
  </si>
  <si>
    <t>CACFP/SFSP</t>
  </si>
  <si>
    <t>Bid Point Calculator and Evaluation Criteria Matrix</t>
  </si>
  <si>
    <t>A la Carte/catering Meal Equivalents (Divide Income by Total)</t>
  </si>
  <si>
    <t>FSMC Employees:</t>
  </si>
  <si>
    <t>SFA Employees:</t>
  </si>
  <si>
    <t>Retirement - Social Security</t>
  </si>
  <si>
    <t>Fringe Benefits (Vacation, Sick Leave, Holiday Pay)</t>
  </si>
  <si>
    <t>Insurance (Life, Medical, Dental)</t>
  </si>
  <si>
    <t>Commodity Delivery &amp; Processing Charges</t>
  </si>
  <si>
    <t>Storage/Warehousing Charges</t>
  </si>
  <si>
    <t>Uniforms - Tuition Reimbursement</t>
  </si>
  <si>
    <t>Tickets/Tokens</t>
  </si>
  <si>
    <t>Equipment Replacement, Maintenance, &amp; Repair</t>
  </si>
  <si>
    <t>Expendable:</t>
  </si>
  <si>
    <t>Silverware/Glassware/Trays/Utensils</t>
  </si>
  <si>
    <t>Major, Non-expendable</t>
  </si>
  <si>
    <t>Linens and Laundry</t>
  </si>
  <si>
    <t>Insurance on Supplies/Inventory</t>
  </si>
  <si>
    <t>Office Materials and Supplies</t>
  </si>
  <si>
    <t>Paper</t>
  </si>
  <si>
    <t>Postage</t>
  </si>
  <si>
    <t>Promotional and Educational Materials</t>
  </si>
  <si>
    <t>Taxes and Licenses</t>
  </si>
  <si>
    <t>Product Liability</t>
  </si>
  <si>
    <t>Liability Insurance (Product and Public)</t>
  </si>
  <si>
    <t>PROJECTED COST INFORMATION</t>
  </si>
  <si>
    <t>PROJECTED REVENUE INFORMATION</t>
  </si>
  <si>
    <t>Vehicle Maintenance and Transportation</t>
  </si>
  <si>
    <t>Travel and Training</t>
  </si>
  <si>
    <t>TOTAL</t>
  </si>
  <si>
    <t>Company Name</t>
  </si>
  <si>
    <t>TOTAL COST</t>
  </si>
  <si>
    <t>Labor</t>
  </si>
  <si>
    <t>Fringe Benefits</t>
  </si>
  <si>
    <t>On-Site Manager Salary &amp; Benefits</t>
  </si>
  <si>
    <t>Transportation Cost</t>
  </si>
  <si>
    <t>Non-Food</t>
  </si>
  <si>
    <t>Total</t>
  </si>
  <si>
    <t>LOCAL REVENUE</t>
  </si>
  <si>
    <t>Paid</t>
  </si>
  <si>
    <t>Reduced</t>
  </si>
  <si>
    <t>Adult</t>
  </si>
  <si>
    <t>Elementary Paid</t>
  </si>
  <si>
    <t>Secondary Paid</t>
  </si>
  <si>
    <t>*A la Carte Sales</t>
  </si>
  <si>
    <t>=</t>
  </si>
  <si>
    <t>Other Sponsors</t>
  </si>
  <si>
    <t>Total Local Revenue</t>
  </si>
  <si>
    <t>*Includes income from vending machines, if applicable.</t>
  </si>
  <si>
    <t>Free</t>
  </si>
  <si>
    <t>Free, severe need</t>
  </si>
  <si>
    <t>Reduced, severe need</t>
  </si>
  <si>
    <t>Total Meals Reimbursement</t>
  </si>
  <si>
    <t>Special Milk Reimbursement</t>
  </si>
  <si>
    <t>Total Federal Reimbursement</t>
  </si>
  <si>
    <t>Interest Income</t>
  </si>
  <si>
    <t>Total Revenue</t>
  </si>
  <si>
    <t>Federal Free Lunch Rate</t>
  </si>
  <si>
    <t>+ Commodity Rate</t>
  </si>
  <si>
    <t>Reimbursable Meals Program.</t>
  </si>
  <si>
    <t>Wages</t>
  </si>
  <si>
    <t>Insurance</t>
  </si>
  <si>
    <t>Enrollment</t>
  </si>
  <si>
    <t>Student</t>
  </si>
  <si>
    <t>A la Carte</t>
  </si>
  <si>
    <t>Grades</t>
  </si>
  <si>
    <t>Service Times</t>
  </si>
  <si>
    <t>Lunch</t>
  </si>
  <si>
    <t>Breakfast</t>
  </si>
  <si>
    <t>Special Milk</t>
  </si>
  <si>
    <t>Summer Programs</t>
  </si>
  <si>
    <t>Areas of Responsibility</t>
  </si>
  <si>
    <t>Food</t>
  </si>
  <si>
    <t>Food Purchases</t>
  </si>
  <si>
    <t>FSMC</t>
  </si>
  <si>
    <t>SFA</t>
  </si>
  <si>
    <t>N/A</t>
  </si>
  <si>
    <t>Processing and Payment of Invoices</t>
  </si>
  <si>
    <t>Salary/Wages</t>
  </si>
  <si>
    <t>Payroll Taxes</t>
  </si>
  <si>
    <t>Workers Compensation</t>
  </si>
  <si>
    <t>Unemployment Compensation</t>
  </si>
  <si>
    <t>Preparation &amp; Processing of Payroll</t>
  </si>
  <si>
    <t>Cleaning/Janitorial Supplies</t>
  </si>
  <si>
    <t>Paper/Disposable Supplies</t>
  </si>
  <si>
    <t>Initial Inventory</t>
  </si>
  <si>
    <t>Replacement During Operation</t>
  </si>
  <si>
    <t>Local</t>
  </si>
  <si>
    <t>Long Distance</t>
  </si>
  <si>
    <t>Trash Removal</t>
  </si>
  <si>
    <t>From Kitchen</t>
  </si>
  <si>
    <t>From Dining Area</t>
  </si>
  <si>
    <t>From Premises</t>
  </si>
  <si>
    <t>Pest Control</t>
  </si>
  <si>
    <t>Equipment Rental (explain)</t>
  </si>
  <si>
    <t>Car/Truck Rental (explain)</t>
  </si>
  <si>
    <t>Printing</t>
  </si>
  <si>
    <t>Cleaning Responsibilties</t>
  </si>
  <si>
    <t>Preparation Areas</t>
  </si>
  <si>
    <t>Serving Areas</t>
  </si>
  <si>
    <t>Kitchen Floors</t>
  </si>
  <si>
    <t>Dining Room Floors</t>
  </si>
  <si>
    <t>Hoods, Duct Work</t>
  </si>
  <si>
    <t>Routine Cleaning of Tables and Chairs</t>
  </si>
  <si>
    <t>Cafeteria Walls</t>
  </si>
  <si>
    <t>Light Fixtures</t>
  </si>
  <si>
    <t>Windows</t>
  </si>
  <si>
    <t>Grease Traps</t>
  </si>
  <si>
    <t>Restrooms</t>
  </si>
  <si>
    <t>Attach a sample 21-day cycle Lunch Menu prepared by the SFA.  This menu must have</t>
  </si>
  <si>
    <t>must be used for the first 21-day cycle of the new school year.</t>
  </si>
  <si>
    <t>Attach a sample 21-day cycle Breakfast Menu prepared by the SFA.  This menu must have</t>
  </si>
  <si>
    <t>Information Section</t>
  </si>
  <si>
    <t>Manager Candidate</t>
  </si>
  <si>
    <t>Marketing and Merchandising Plan</t>
  </si>
  <si>
    <t>Plan of Operation</t>
  </si>
  <si>
    <t>Non-Food (Supplies and Other Materials)</t>
  </si>
  <si>
    <t>Bid Sheet</t>
  </si>
  <si>
    <t>This bid is offered by</t>
  </si>
  <si>
    <t>(Food Service Management Company) based upon</t>
  </si>
  <si>
    <t>Signed:</t>
  </si>
  <si>
    <t>Date</t>
  </si>
  <si>
    <t>School Builiding</t>
  </si>
  <si>
    <t>School Building</t>
  </si>
  <si>
    <t>A la Carte &amp; Other Income</t>
  </si>
  <si>
    <t>Nutrition Education</t>
  </si>
  <si>
    <t>Employee Training and Development</t>
  </si>
  <si>
    <t>Integrity of Projected Operating Budget/Forecast</t>
  </si>
  <si>
    <t xml:space="preserve">Breakfasts Served </t>
  </si>
  <si>
    <t xml:space="preserve">Lunches Served </t>
  </si>
  <si>
    <t>*A la carte and catering income</t>
  </si>
  <si>
    <t>21 or more days that actually have lunch being served to the students.  This menu</t>
  </si>
  <si>
    <t>21 or more days that actually have breakfast being served to the students.  This menu</t>
  </si>
  <si>
    <t>A la Carte income includes any income from dining room operations which are not part of the</t>
  </si>
  <si>
    <t>Snacks Served</t>
  </si>
  <si>
    <t>enter avg cost</t>
  </si>
  <si>
    <t>*FSMC Administrative Cost and FSMC Management Fee, if applicable, have not been included.</t>
  </si>
  <si>
    <t>Hours to be Worked</t>
  </si>
  <si>
    <t>Job Title</t>
  </si>
  <si>
    <t>Bid Calculation and Evaluation Criteria</t>
  </si>
  <si>
    <t>Subtract lowest bid from bid above</t>
  </si>
  <si>
    <t>Divide answer from above by lowest bid</t>
  </si>
  <si>
    <t>Subtract answer above from 1</t>
  </si>
  <si>
    <t>Multiply answer above by 51 or more</t>
  </si>
  <si>
    <t>Experience staffing K-12 breakfast and lunch programs (2 pts)</t>
  </si>
  <si>
    <t>Problem resolution (3 pts)</t>
  </si>
  <si>
    <t>PROJECTED MEALS/MEAL EQUIVALENTS CALCULATOR</t>
  </si>
  <si>
    <t>CURRENT STAFFING PATTERNS</t>
  </si>
  <si>
    <t xml:space="preserve">*The A la Carte and catering income, total meals, snacks, and meal equivalents is based on data from a  </t>
  </si>
  <si>
    <t>*Total Meals and snacks served, A la Carte Meal Equivalents</t>
  </si>
  <si>
    <t>Bid Sheet - Cost Reimbursable Contract</t>
  </si>
  <si>
    <t>Projected Operating Cost</t>
  </si>
  <si>
    <t>equivalent meals per year.</t>
  </si>
  <si>
    <t>Expenses that the SFA is contracting for are indicated by an "X" in the Bid Items Column below.</t>
  </si>
  <si>
    <t>"X" Bid Items</t>
  </si>
  <si>
    <t>Cost</t>
  </si>
  <si>
    <t>Food Cost - Including Commodities Delivery Charge</t>
  </si>
  <si>
    <t>On-Site Manager Salary and Benefits</t>
  </si>
  <si>
    <t>Contracted Services (not utilities or FSMC administrative costs)</t>
  </si>
  <si>
    <t>Non-Food Cost</t>
  </si>
  <si>
    <t>Utilities Paid by Food Service Fund</t>
  </si>
  <si>
    <t>Other (as defined on cost information sheet)</t>
  </si>
  <si>
    <t>FSMC Administrative Cost</t>
  </si>
  <si>
    <t>FSMC Management Fee</t>
  </si>
  <si>
    <t>Total Cost (Bid Items Only)</t>
  </si>
  <si>
    <t>Bid Price Per Meal (Total Cost divided by Equivalent Meals Per Year)</t>
  </si>
  <si>
    <t>Food Management Company Representative</t>
  </si>
  <si>
    <t>PROPOSED STAFFING PATTERNS BY FSMC</t>
  </si>
  <si>
    <t>PROJECTED PRICES/COUNTS/OTHER INCOME</t>
  </si>
  <si>
    <t>Advance Payment (must be a flat amount)</t>
  </si>
  <si>
    <t>Annual</t>
  </si>
  <si>
    <t>One time only</t>
  </si>
  <si>
    <t xml:space="preserve">     Elementary Paid</t>
  </si>
  <si>
    <t xml:space="preserve">     Secondary Paid</t>
  </si>
  <si>
    <t>Internet Access</t>
  </si>
  <si>
    <t>Telephone/Computer</t>
  </si>
  <si>
    <t>Expanding/increasing participation in breakfast and lunch (2 pts)</t>
  </si>
  <si>
    <t>Fringe Benefits -  FSMC Employees</t>
  </si>
  <si>
    <t>31d Payment (State Aid Status Report)</t>
  </si>
  <si>
    <t>31f Payment (State Aid Status Report)</t>
  </si>
  <si>
    <t xml:space="preserve">  - Net VDA/Rebates</t>
  </si>
  <si>
    <t xml:space="preserve"> </t>
  </si>
  <si>
    <t>Suppers: CACFP</t>
  </si>
  <si>
    <t xml:space="preserve">Breakfasts: NSLP </t>
  </si>
  <si>
    <t>Breakfast: CACFP</t>
  </si>
  <si>
    <t>Breakfast: SFSP</t>
  </si>
  <si>
    <t>Lunches: NSLP</t>
  </si>
  <si>
    <t>Lunches: CACFP</t>
  </si>
  <si>
    <t>Lunches: SFSP</t>
  </si>
  <si>
    <t>Snacks: CACFP</t>
  </si>
  <si>
    <t>Snacks: NSLP</t>
  </si>
  <si>
    <t>Snacks: SFSP</t>
  </si>
  <si>
    <t>Suppers: SFSP</t>
  </si>
  <si>
    <t>CACFP</t>
  </si>
  <si>
    <t>SFSP</t>
  </si>
  <si>
    <t>NSLP</t>
  </si>
  <si>
    <t>Suppers Served</t>
  </si>
  <si>
    <t>**Catering and Other Functions</t>
  </si>
  <si>
    <t xml:space="preserve">**Identify schools having vended meal contracts with the school district in the School District </t>
  </si>
  <si>
    <t xml:space="preserve">Paid, severe need </t>
  </si>
  <si>
    <t>Free + $.06</t>
  </si>
  <si>
    <t>Reduced + $.06</t>
  </si>
  <si>
    <t>Paid + $.06</t>
  </si>
  <si>
    <t>Flat Rate for FFVP (as defined in RFP)</t>
  </si>
  <si>
    <t>Additional Food Service Markup (refer to RFP) if applicable</t>
  </si>
  <si>
    <t>Food Cost for Fresh Fruit and Vegetable Program (FFVP) Only</t>
  </si>
  <si>
    <t>Non-Food (Supplies and Other Materials) FFVP Only</t>
  </si>
  <si>
    <t>Fresh Fruit and Vegetable (FFVP) Grant</t>
  </si>
  <si>
    <t>Non-Food Cost - FFVP (as defined in RFP)</t>
  </si>
  <si>
    <t>Food Cost - FFVP (as defined in RFP)</t>
  </si>
  <si>
    <t>The Food Service Management Company must use the bid sheet provided by the school district in the pre-bid packet when submitting its bid.</t>
  </si>
  <si>
    <t>Urban or Vended sites</t>
  </si>
  <si>
    <t>Rural or Self-prep sites</t>
  </si>
  <si>
    <t>Supper</t>
  </si>
  <si>
    <t>Snack</t>
  </si>
  <si>
    <t>Attach a sample 21-day cycle Supper Menu prepared by the SFA.  This menu must have</t>
  </si>
  <si>
    <t>21 or more days that actually have supper being served to the students.  This menu</t>
  </si>
  <si>
    <t>Attach a sample 21-day cycle Snack Menu prepared by the SFA.  This menu must have</t>
  </si>
  <si>
    <t>21 or more days that actually have snack being served to the students.  This menu</t>
  </si>
  <si>
    <t>31a Payment (State Aid Status Report</t>
  </si>
  <si>
    <t xml:space="preserve">The USDA may update program requirements at any time. </t>
  </si>
  <si>
    <t>1. USDA Memo SP 10-2012 (v.9) August 3, 2015 - Q &amp; As on the Final Rule - "Nutrition Standards in the NSLP &amp; SBP"</t>
  </si>
  <si>
    <t>2. USDA Memo SP 41-2015,  July 21, 2015 - Updated OVS Guidance (SY 2015-16)</t>
  </si>
  <si>
    <t>Professional Standards Training</t>
  </si>
  <si>
    <t>SFA must attach the following district and/or food service policies to this bid packet:</t>
  </si>
  <si>
    <t>3. Bad Debt</t>
  </si>
  <si>
    <t>c. Bid Protest Procedures (highly recommended as a best practice)</t>
  </si>
  <si>
    <t>Vision</t>
  </si>
  <si>
    <t>Family Health</t>
  </si>
  <si>
    <t xml:space="preserve">Dental </t>
  </si>
  <si>
    <t>Retirement</t>
  </si>
  <si>
    <t>Paid Time Off/ Holiday/ Sick</t>
  </si>
  <si>
    <t xml:space="preserve">Employee Health </t>
  </si>
  <si>
    <t>Life Insurance</t>
  </si>
  <si>
    <t>Mark with an "X" to indicate if employee compensation included the following:</t>
  </si>
  <si>
    <t>EQUIPMENT INVENTORY LIST</t>
  </si>
  <si>
    <t>USDA FOODS INFORMATION</t>
  </si>
  <si>
    <t xml:space="preserve">SFA will list the food service equipment used in food service and identify if it is a SFA or FSMC provided item. </t>
  </si>
  <si>
    <t xml:space="preserve">SFA </t>
  </si>
  <si>
    <t>CLAIM REIMBURSEMENTS</t>
  </si>
  <si>
    <t xml:space="preserve">MDE will supply the district with claim data for appropriate months. </t>
  </si>
  <si>
    <t>SFA will identify which claim(s) were used to calculate ADP on the SDI pages.</t>
  </si>
  <si>
    <t>A la Carte Information</t>
  </si>
  <si>
    <t xml:space="preserve">2. Meal Charging Policy </t>
  </si>
  <si>
    <t>a. May include Humanitarian/Alternate Meal policy</t>
  </si>
  <si>
    <t>Equipment List</t>
  </si>
  <si>
    <t>SCHOOL DISTRICT INFORMATION: BREAKFAST PROGRAM</t>
  </si>
  <si>
    <t>Meal Prices</t>
  </si>
  <si>
    <t>COUNTS
*Reimbursable Meal ADP</t>
  </si>
  <si>
    <t>Projected Total for 
School Year</t>
  </si>
  <si>
    <t>SCHOOL DISTRICT INFORMATION: LUNCH PROGRAM</t>
  </si>
  <si>
    <t>COUNTS
*Reimbursable Snacks ADP</t>
  </si>
  <si>
    <t>SCHOOL DISTRICT INFORMATION: SUPPER PROGRAM</t>
  </si>
  <si>
    <t>SCHOOL DISTRICT INFORMATION: SNACK PROGRAM</t>
  </si>
  <si>
    <t>FEDERAL REIMBURSEMENTS</t>
  </si>
  <si>
    <t>b. District Small Purchase Threshold (if different from State and Federal)</t>
  </si>
  <si>
    <t>Professional development for on-site manager (2 pts)</t>
  </si>
  <si>
    <t>Guaranteed minimum return and surplus revenue (3 pts)</t>
  </si>
  <si>
    <t>Pts
Below</t>
  </si>
  <si>
    <t>Total Wages/
Annual 
Compensation
/Benefits</t>
  </si>
  <si>
    <t>To be completed by FSMC for districts requesting transition of employees to FSMC.</t>
  </si>
  <si>
    <t>Food Cost (including commodities delivery charge)</t>
  </si>
  <si>
    <t>Indirect Cost (assigned to food service)</t>
  </si>
  <si>
    <r>
      <t>EXPENSES</t>
    </r>
    <r>
      <rPr>
        <u/>
        <sz val="10"/>
        <rFont val="Arial"/>
        <family val="2"/>
      </rPr>
      <t xml:space="preserve"> </t>
    </r>
  </si>
  <si>
    <t>(From Food Service Account)</t>
  </si>
  <si>
    <t>Mark an "X" in the appropriate columns for each item.</t>
  </si>
  <si>
    <t>*ADP by building is calculated using the following formula:  number of meals served divided by the number of service days per building.</t>
  </si>
  <si>
    <t>Breakfasts</t>
  </si>
  <si>
    <t>Lunches</t>
  </si>
  <si>
    <t>Number Sold</t>
  </si>
  <si>
    <t>Price</t>
  </si>
  <si>
    <t>Other (i.e. Head Start, Senior Citizens, etc.)</t>
  </si>
  <si>
    <t>Special Milk Revenue</t>
  </si>
  <si>
    <t>Lunch Revenue</t>
  </si>
  <si>
    <t>Breakfast Revenue</t>
  </si>
  <si>
    <t># of Days/Year</t>
  </si>
  <si>
    <t>List school(s) or sites having VENDED meal contract(s) with the School District:</t>
  </si>
  <si>
    <t>List Child Nutrition Program 
Meals Provided</t>
  </si>
  <si>
    <t>List Types of 
Meals Provided</t>
  </si>
  <si>
    <t>Is there a written contract/agreement?  Yes or No</t>
  </si>
  <si>
    <t>Anticipated $ Value of Vended Agreement</t>
  </si>
  <si>
    <t>Insert this into the contract immediately before the signature page prior to signing.</t>
  </si>
  <si>
    <t>With Advance Payment</t>
  </si>
  <si>
    <t>Information sheet for Breakfast, Lunch, etc. and Building Demographics/Service Information sheet.</t>
  </si>
  <si>
    <t>Offer vs. Serve
Breakfast</t>
  </si>
  <si>
    <t>Offer vs. Serve 
Lunch</t>
  </si>
  <si>
    <t>Adult
Meals</t>
  </si>
  <si>
    <t>Split Session
Kindergarten
Special Milk</t>
  </si>
  <si>
    <t>Indicate with an "x" whether the cost will be paid by the FSMC, the School District, or whether the cost does not apply to the prospective contract.</t>
  </si>
  <si>
    <r>
      <t xml:space="preserve">Cost Responsibility Detail Sheet </t>
    </r>
    <r>
      <rPr>
        <b/>
        <sz val="9"/>
        <rFont val="Arial"/>
        <family val="2"/>
      </rPr>
      <t>(to be completed by SFA)</t>
    </r>
  </si>
  <si>
    <t>SFA Employees (SY 2018-2019)</t>
  </si>
  <si>
    <t>FSMC Employees (SY 2018-2019)</t>
  </si>
  <si>
    <t xml:space="preserve">SY 2019-2020 Consortia Election:  </t>
  </si>
  <si>
    <t xml:space="preserve">SY 2017-2018 Annual Delivery Fees:  </t>
  </si>
  <si>
    <t xml:space="preserve">SFA will attach SY 2017-2018 Year End PAL Report  </t>
  </si>
  <si>
    <t xml:space="preserve">Please describe any major changes that took place in the district between SY 2017-2018 and SY 2018-2019 that would impact USDA Food Entitlement Usage. </t>
  </si>
  <si>
    <t xml:space="preserve">Paid </t>
  </si>
  <si>
    <t>Free, At-Risk</t>
  </si>
  <si>
    <t>Full Serve
Breakfast</t>
  </si>
  <si>
    <t>Full Serve
Lunch</t>
  </si>
  <si>
    <t xml:space="preserve">Insert or attach a separate PDF of the SFA's A la Carte items and pricing.  </t>
  </si>
  <si>
    <t>School Meals Program - Food Specifications Cover Sheet</t>
  </si>
  <si>
    <r>
      <t xml:space="preserve">SEE ATTACHED DOCUMENT
</t>
    </r>
    <r>
      <rPr>
        <b/>
        <i/>
        <sz val="12"/>
        <rFont val="Verdana"/>
        <family val="2"/>
      </rPr>
      <t xml:space="preserve">Nutrition Standards, Food Specifications, Meal Patterns </t>
    </r>
  </si>
  <si>
    <t>Notes</t>
  </si>
  <si>
    <t>The Vendor is responsible to adhere to the most current USDA guidance at the time of bid submission and must continuously ensure meals are in compliance with USDA requirements for the duration of the contract.</t>
  </si>
  <si>
    <t xml:space="preserve">The SFA must monitor the Vendor's compliance with these requirements in accordance with the terms set forth in the RFP. </t>
  </si>
  <si>
    <t>Each meal must include the appropriate serving of each required food component and must be consistent with the targeted dietary specifications for sodium, calories, saturated and trans fat.</t>
  </si>
  <si>
    <t>Additional information about School Meals, Meal Pattern Requirements, Nutrition Standards, Regulations, Policy Memos, and Guidance Materials can be found at the following links:</t>
  </si>
  <si>
    <t>Click for Link to MDE-School Nutrition Programs-National School Lunch Program</t>
  </si>
  <si>
    <t>Click for Link to USDA-School Meals Nutrition Standards</t>
  </si>
  <si>
    <t>Click for Link to USDA-School Meals - Policy</t>
  </si>
  <si>
    <t xml:space="preserve">While not inclusive, here are a few key USDA Policy memos that may be helpful:  </t>
  </si>
  <si>
    <t>Additional Child Nutrition Program Information links:</t>
  </si>
  <si>
    <t>Click for Link to MDE-Food and Nutrition Programs-Summer Food Service Program</t>
  </si>
  <si>
    <t>Click for Link to MDE-Food and Nutrition Programs-Child and Adult Care Food Program</t>
  </si>
  <si>
    <t>Click for Link to MDE-Food and Nutrition Programs-School Nutrition Programs-Fresh Fruit and Vegetable Program</t>
  </si>
  <si>
    <t>x</t>
  </si>
  <si>
    <t>Expendable (one time use)</t>
  </si>
  <si>
    <t>Federal Rates for SY 2018-19</t>
  </si>
  <si>
    <t>The School District Representative will fill out the Information Section and include it in the Contract bid proposal packet. This will represent all  information about cost, income, and service needs.</t>
  </si>
  <si>
    <t>When projecting average daily participation (ADP) and A la Carte/Catering information for the School District Information - Breakfast, Lunch, Supper, and Snack sheets, make sure to use the same month or months.  The same month or months must also be used when projecting the revenue information on the Projected Revenue information sheet.</t>
  </si>
  <si>
    <t xml:space="preserve">The Bid Point Calculator and Evaluation Criteria Matrix is used to advise potential bidders of the value placed on the written and/or oral presentation.  </t>
  </si>
  <si>
    <t>A sample Bid Point Calculator is provided, as well as suggested non-price criteria that can be used on the Bid Point Calculator.</t>
  </si>
  <si>
    <t>The Bid Point Calculator and Evaluation Criteria Matrix is used to calculate which bidder will be awarded the Contract.  The bidder with the maximum number of points, not necessarily the lowest price bidder, will be awarded the Contract.</t>
  </si>
  <si>
    <t>1. Procurement Policy to include:</t>
  </si>
  <si>
    <t>a. Written code of conduct (related to School Food Service)</t>
  </si>
  <si>
    <t>Non-Expendable (reusable)</t>
  </si>
  <si>
    <t>CELLS ARE AUTO-FILL; DO NOT ENTER MEAL COUNTS ON THIS PAGE</t>
  </si>
  <si>
    <t>BUILDING DEMOGRAPHICS</t>
  </si>
  <si>
    <t>The SFA (School Food Authority) will provide a blank bid sheet with every RFP (Request for Proposal) used for a cost reimbursable contract.</t>
  </si>
  <si>
    <t>The FSMC (Food Service Management Company) will return the completed bid sheet in a separate envelope marked "Bid Sheet - Cost Reimbursable Contract."</t>
  </si>
  <si>
    <t>Use of a meal and meal equivalent figure different than the one supplied by the SFA will cause the bid to be "non-responsive."</t>
  </si>
  <si>
    <t xml:space="preserve">The school district representative will insert the number of meal and  meal equivalents per year on the bid sheet.  </t>
  </si>
  <si>
    <t>This form is to be submitted in a separate envelope marked: Bid Sheet - Cost Reimbursable Contract.</t>
  </si>
  <si>
    <t>SFA does not currently participate, but reserves the right to add in the future.</t>
  </si>
  <si>
    <r>
      <t>SERVICES BY LOCATION:</t>
    </r>
    <r>
      <rPr>
        <sz val="12"/>
        <rFont val="Arial"/>
        <family val="2"/>
      </rPr>
      <t xml:space="preserve">  The services that are indicated below with an "x" are to be provided at the following locations.  Indicate either Full Serve </t>
    </r>
    <r>
      <rPr>
        <b/>
        <u/>
        <sz val="12"/>
        <rFont val="Arial"/>
        <family val="2"/>
      </rPr>
      <t>OR</t>
    </r>
    <r>
      <rPr>
        <sz val="12"/>
        <rFont val="Arial"/>
        <family val="2"/>
      </rPr>
      <t xml:space="preserve"> Offer vs. Serve, not both.</t>
    </r>
  </si>
  <si>
    <t>Enter Bid Price (per meal/meal equivalent from lowest to highest)</t>
  </si>
  <si>
    <t>Enter Bid Price lowest to highest</t>
  </si>
  <si>
    <t>Enter Evaluation Points</t>
  </si>
  <si>
    <t xml:space="preserve">Advanced Payment is:    </t>
  </si>
  <si>
    <t>By submission of this bid, the bidder certifies that, in the event the bidder receives an award under this solicitation, the bidder shall operate in accordance with all applicable program laws and regulations.  This contract shall be in effect for one year and may be renewed by mutual agreement for four additional one-year periods.</t>
  </si>
  <si>
    <t>Kennedy Learning Center</t>
  </si>
  <si>
    <t>Adler Elementary</t>
  </si>
  <si>
    <t>MacArthur K-8</t>
  </si>
  <si>
    <t>McIntyre Elementary</t>
  </si>
  <si>
    <t>Stevenson Elementary</t>
  </si>
  <si>
    <t>Vandenberg Elementary</t>
  </si>
  <si>
    <t>Birney K-8</t>
  </si>
  <si>
    <t>Thompson K-8</t>
  </si>
  <si>
    <t>Levey Middle School</t>
  </si>
  <si>
    <t>Southfield High School for the Arts &amp; Technology</t>
  </si>
  <si>
    <t>Southfield Regional Academic Campus</t>
  </si>
  <si>
    <t>ASPIRE Academy</t>
  </si>
  <si>
    <t>University High School Academy</t>
  </si>
  <si>
    <t>Bussey Center</t>
  </si>
  <si>
    <r>
      <rPr>
        <sz val="10"/>
        <rFont val="Arial"/>
        <family val="2"/>
      </rPr>
      <t>Bussey Cente</t>
    </r>
    <r>
      <rPr>
        <i/>
        <sz val="10"/>
        <rFont val="Arial"/>
        <family val="2"/>
      </rPr>
      <t>r</t>
    </r>
  </si>
  <si>
    <t>Birney K-8 (1 preschool classroom)</t>
  </si>
  <si>
    <t xml:space="preserve">Vandenberg Elementary (1 preschool classroom) </t>
  </si>
  <si>
    <t xml:space="preserve">Southfield High School for the Arts &amp; Tech. </t>
  </si>
  <si>
    <t>X</t>
  </si>
  <si>
    <t>University Middle School  Academy</t>
  </si>
  <si>
    <t>Refrigerator (all buildings)</t>
  </si>
  <si>
    <t>Convection oven (K-8's, Levey, Southfield A &amp; T )</t>
  </si>
  <si>
    <t>Milk cooler (all buildings)</t>
  </si>
  <si>
    <t xml:space="preserve">Steamer (K-8's, Levey, Southfield High) </t>
  </si>
  <si>
    <t>Freezer (walkins at Levey, K-8's &amp; Southfield A &amp; T)</t>
  </si>
  <si>
    <t>serving table (all buildings)</t>
  </si>
  <si>
    <t>Utility tables ( all buildings)</t>
  </si>
  <si>
    <t>Salad bar (elementary and K-8 schools)</t>
  </si>
  <si>
    <t>Pot &amp; Pan sink (all buildings)</t>
  </si>
  <si>
    <t xml:space="preserve">Slicer (Southfield High) </t>
  </si>
  <si>
    <t>Mixer (Southfield High)</t>
  </si>
  <si>
    <t>Retherm oven (Southfield Regional only)</t>
  </si>
  <si>
    <t>serving utensils all buildings</t>
  </si>
  <si>
    <t xml:space="preserve">steam kettle (K-8's, Levey, Southfield A &amp; T) </t>
  </si>
  <si>
    <t>heated transport carts for elementary food delivery</t>
  </si>
  <si>
    <t xml:space="preserve">Heated cabinets for hold K-8's Levey, Southfield A &amp; T, University High  </t>
  </si>
  <si>
    <t>Lift gate delivery truck</t>
  </si>
  <si>
    <t>Adler</t>
  </si>
  <si>
    <t>LEAD</t>
  </si>
  <si>
    <t>FSW</t>
  </si>
  <si>
    <t>AIDE</t>
  </si>
  <si>
    <t xml:space="preserve">Adler </t>
  </si>
  <si>
    <t>McIntyre</t>
  </si>
  <si>
    <t>Stevenson</t>
  </si>
  <si>
    <t>Vandenberg</t>
  </si>
  <si>
    <t xml:space="preserve">Stevenson </t>
  </si>
  <si>
    <t>Levey Middle</t>
  </si>
  <si>
    <t xml:space="preserve">Levey Middle </t>
  </si>
  <si>
    <t>SPARC</t>
  </si>
  <si>
    <t>SRAC</t>
  </si>
  <si>
    <t>University High School</t>
  </si>
  <si>
    <t>MacArthur</t>
  </si>
  <si>
    <t>Southfield High</t>
  </si>
  <si>
    <t>Asst Lead</t>
  </si>
  <si>
    <t>Driver</t>
  </si>
  <si>
    <t>Southfield high</t>
  </si>
  <si>
    <t>Driver Helper</t>
  </si>
  <si>
    <t>Souhfield High 9th</t>
  </si>
  <si>
    <t>Southfield High 9th</t>
  </si>
  <si>
    <t>Director</t>
  </si>
  <si>
    <t>Asst. Director</t>
  </si>
  <si>
    <t>Clerk</t>
  </si>
  <si>
    <t xml:space="preserve">SRAC </t>
  </si>
  <si>
    <t xml:space="preserve">University High School </t>
  </si>
  <si>
    <t xml:space="preserve">Birney K-8 </t>
  </si>
  <si>
    <t xml:space="preserve">Thompson K-8 </t>
  </si>
  <si>
    <t xml:space="preserve">Southfield High </t>
  </si>
  <si>
    <t xml:space="preserve">MacArthur </t>
  </si>
  <si>
    <t>All</t>
  </si>
  <si>
    <t>Purchasing Director</t>
  </si>
  <si>
    <t>Purchasing Clerk</t>
  </si>
  <si>
    <t>12 hrs per week</t>
  </si>
  <si>
    <t>10  hrs per week</t>
  </si>
  <si>
    <t>Southfield High School for the Arts &amp; Tech</t>
  </si>
  <si>
    <t>Birney K-8 School</t>
  </si>
  <si>
    <t>2.30/265</t>
  </si>
  <si>
    <t>2.30/2.65</t>
  </si>
  <si>
    <t>K-5</t>
  </si>
  <si>
    <t>K-8</t>
  </si>
  <si>
    <t>PreK-5</t>
  </si>
  <si>
    <t>PreK-8</t>
  </si>
  <si>
    <t>9-12</t>
  </si>
  <si>
    <t>FSMC Support and Back up</t>
  </si>
  <si>
    <t>Management Support (3 pts)</t>
  </si>
  <si>
    <t>Evaluation of FSMC references</t>
  </si>
  <si>
    <t>Projected operating budgets meet established goals/timelines(1 pt)</t>
  </si>
  <si>
    <t>Promotional materials (1 pt)</t>
  </si>
  <si>
    <t>Methods used to monitor labor cost (2 pts)</t>
  </si>
  <si>
    <t>Methods used to monitor food &amp; non food cost (2 pts)</t>
  </si>
  <si>
    <t>Financial Reports (2 pts)</t>
  </si>
  <si>
    <t xml:space="preserve">FSMC Guarantees/Gauranteed Returns </t>
  </si>
  <si>
    <t>Plan to increase Participation</t>
  </si>
  <si>
    <t>infant-preK</t>
  </si>
  <si>
    <t xml:space="preserve">                K-14</t>
  </si>
  <si>
    <t>8:00 AM-9:00 AM</t>
  </si>
  <si>
    <t>7:40 AM-8:00 AM</t>
  </si>
  <si>
    <t>8:20 AM-8:40 AM</t>
  </si>
  <si>
    <t>7:15 AM- 8:05 AM</t>
  </si>
  <si>
    <t>7:50 AM-810 AM</t>
  </si>
  <si>
    <t>8:20 AM- 8:40 AM</t>
  </si>
  <si>
    <t>7:00 AM- 7:20 AM</t>
  </si>
  <si>
    <t>7:30 AM- 7:50 AM</t>
  </si>
  <si>
    <t>7:45 AM- 8:30 AM</t>
  </si>
  <si>
    <t>11:15 AM- 12:30 PM</t>
  </si>
  <si>
    <t>11:15 AM- 12:55 PM</t>
  </si>
  <si>
    <t>10:55 AM- 12:40 PM</t>
  </si>
  <si>
    <t>12:15 PM- 1:15 PM</t>
  </si>
  <si>
    <t>10:45 AM-  1:00 PM</t>
  </si>
  <si>
    <t>11:10 AM- 12:30 PM</t>
  </si>
  <si>
    <t>10:50 AM- 12:15 PM</t>
  </si>
  <si>
    <t>11:35 AM- 1:56 PM</t>
  </si>
  <si>
    <t>10:37 AM- 12:49 PM</t>
  </si>
  <si>
    <t>10:35 AM- 12:40 PM</t>
  </si>
  <si>
    <t>10:35 AM- 11:50 AM</t>
  </si>
  <si>
    <t>10:31 AM- 12:13 PM</t>
  </si>
  <si>
    <t>Southfield Public Schools</t>
  </si>
  <si>
    <t>Beech Woods Recreation Center</t>
  </si>
  <si>
    <t>Integrity of information (6 pts)</t>
  </si>
  <si>
    <t>Student/Staff/Parent Satisfaction (2 pts)</t>
  </si>
  <si>
    <t>Experience working with USDA Foods (2 pts)</t>
  </si>
  <si>
    <t>Experience working in school foodservice  (2 pts)</t>
  </si>
  <si>
    <r>
      <t>Based on 163</t>
    </r>
    <r>
      <rPr>
        <sz val="10"/>
        <color indexed="10"/>
        <rFont val="Arial"/>
        <family val="2"/>
      </rPr>
      <t xml:space="preserve"> </t>
    </r>
    <r>
      <rPr>
        <sz val="10"/>
        <rFont val="Arial"/>
        <family val="2"/>
      </rPr>
      <t>days of Breakfast/163</t>
    </r>
    <r>
      <rPr>
        <sz val="10"/>
        <color indexed="10"/>
        <rFont val="Arial"/>
        <family val="2"/>
      </rPr>
      <t xml:space="preserve"> </t>
    </r>
    <r>
      <rPr>
        <sz val="10"/>
        <rFont val="Arial"/>
        <family val="2"/>
      </rPr>
      <t>days of Lunch/163</t>
    </r>
    <r>
      <rPr>
        <sz val="10"/>
        <color indexed="10"/>
        <rFont val="Arial"/>
        <family val="2"/>
      </rPr>
      <t xml:space="preserve"> </t>
    </r>
    <r>
      <rPr>
        <sz val="10"/>
        <rFont val="Arial"/>
        <family val="2"/>
      </rPr>
      <t>days of Snacks/125</t>
    </r>
    <r>
      <rPr>
        <sz val="10"/>
        <color indexed="10"/>
        <rFont val="Arial"/>
        <family val="2"/>
      </rPr>
      <t xml:space="preserve"> </t>
    </r>
    <r>
      <rPr>
        <sz val="10"/>
        <rFont val="Arial"/>
        <family val="2"/>
      </rPr>
      <t>days of Supper for CACFP</t>
    </r>
  </si>
  <si>
    <t>Labor - SFA Employees   (not a bid item)</t>
  </si>
  <si>
    <t>Fringe Benefits - SFA Employees (not a bid Item)</t>
  </si>
  <si>
    <t>Based on  201 Days of Service in School Year 2018-2019</t>
  </si>
  <si>
    <t>** note $80,000 noon aide cost to general fund not included</t>
  </si>
  <si>
    <t>Labor - FSMC Employees**</t>
  </si>
  <si>
    <t>List Non-Price Criteria and Sub-criteria Below
(points will total 100 when added to Bid Price Points)</t>
  </si>
  <si>
    <t>Experience with menu development and special events (1 pt)</t>
  </si>
  <si>
    <t>Experience conducting procurement (1 pt)</t>
  </si>
  <si>
    <t>Relationship/Communication with the School District (1 pt)</t>
  </si>
  <si>
    <t>Frequency of district manager presence (2 pts)</t>
  </si>
  <si>
    <t>Safety &amp; sanitation (2 pts)</t>
  </si>
  <si>
    <t>Training Program for Foodservice Employees (2 pts)</t>
  </si>
  <si>
    <t>Staffing recommendations &amp; provisions (3 pts)</t>
  </si>
  <si>
    <t xml:space="preserve">Methods used to obtain student, staff, parent feedback (2 pts) </t>
  </si>
  <si>
    <t>Contracted Services* (equipment repair) (for info only, not a bid item)</t>
  </si>
  <si>
    <t xml:space="preserve">Other (SFA dues, mileage) (for info only, not a bid item) </t>
  </si>
  <si>
    <t>Other (licenses, printing) (for info only, not a bid item)</t>
  </si>
  <si>
    <t>The ADP (Average Daily Participation) and A la Carte/Catering Information is based on data from a projection for the current school year (2018-2019) using the month(s) of December 2018 for NSLP and CACFP, and June/July/August 2018 for SFSP.  Use this ADP to determine the number of projected lunches sold on the Revenue Information Sheet for the entire school year.  For example, the projected number of paid lunches sold is determined by taking the paid ADP above and multiplying it by the number of days of lunch indicated at the top of the Projected Revenue Information sheet.</t>
  </si>
  <si>
    <t>The ADP (Average Daily Participation) and A la Carte/Catering Information is based on data from a projection for the current school year (2018-2019) using the month(s) of December 2018.  Use this ADP to determine the number of projected snacks sold on the Revenue Information Sheet for the entire school year.  For example, the projected number of paid snacks sold is determined by taking the paid ADP above and multiplying it by the number of days of snack indicated at the top of the Projected Revenue Information sheet.</t>
  </si>
  <si>
    <t>The ADP (Average Daily Participation) and A la Carte/Catering Information is based on data from a projection for the current school year (2018-2019) using the month(s) of December 2018.  Use this ADP to determine the number of projected suppers sold on the Revenue Information Sheet for the entire school year.  For example, the projected number of paid suppers sold is determined by taking the paid ADP above and multiplying it by the number of days of supper indicated at the top of the Projected Revenue Information sheet.</t>
  </si>
  <si>
    <t>Based on 180 days of Breakfast/180 days of Elementary Lunch, 166 days of High School Lunch, and 170 days of K-8 &amp; Middle School Lunch for NSLP</t>
  </si>
  <si>
    <r>
      <t>Based on 22</t>
    </r>
    <r>
      <rPr>
        <sz val="10"/>
        <color indexed="10"/>
        <rFont val="Arial"/>
        <family val="2"/>
      </rPr>
      <t xml:space="preserve"> </t>
    </r>
    <r>
      <rPr>
        <sz val="10"/>
        <rFont val="Arial"/>
        <family val="2"/>
      </rPr>
      <t>days of Breakfast/22</t>
    </r>
    <r>
      <rPr>
        <sz val="10"/>
        <color indexed="10"/>
        <rFont val="Arial"/>
        <family val="2"/>
      </rPr>
      <t xml:space="preserve"> </t>
    </r>
    <r>
      <rPr>
        <sz val="10"/>
        <rFont val="Arial"/>
        <family val="2"/>
      </rPr>
      <t>days of Lunch for SFSP</t>
    </r>
  </si>
  <si>
    <t>Morris Adler Elementary (CEP SN)</t>
  </si>
  <si>
    <t>Adlai Stevenson Elementary (CEP SN)</t>
  </si>
  <si>
    <t>Alice Birney K-8 (SN)</t>
  </si>
  <si>
    <t>Glenn Levey Middle School (CEP SN)</t>
  </si>
  <si>
    <t>Kennedy Learning Center (CEP SN)</t>
  </si>
  <si>
    <t>McIntyre Elementary (SN)</t>
  </si>
  <si>
    <t>Southfield High School for the Arts &amp; Tech (SN)</t>
  </si>
  <si>
    <t>Southfield Regional Academic Campus (CEP SN)</t>
  </si>
  <si>
    <t>Thompson K-8 (CEP SN)</t>
  </si>
  <si>
    <t>University High School Academy (SN)</t>
  </si>
  <si>
    <t>University High Middle School Academy (SN)</t>
  </si>
  <si>
    <t>Vandenberg Elementary (CEP SN)</t>
  </si>
  <si>
    <t>MacArthur K-8 (SN)</t>
  </si>
  <si>
    <t>Elementary Reduced (180 days)</t>
  </si>
  <si>
    <t>Elementary Paid (180 days)</t>
  </si>
  <si>
    <t>K-8/Middle Paid (170 days)</t>
  </si>
  <si>
    <t>K-8/Middle Reduced (170 days)</t>
  </si>
  <si>
    <t>High School Reduced (166 days)</t>
  </si>
  <si>
    <t>High School Paid (166 days)</t>
  </si>
  <si>
    <t>Free, severe need + $.06 (Elem 180)</t>
  </si>
  <si>
    <t>Free, severe need + $.06 (K-8 170)</t>
  </si>
  <si>
    <t>Free, severe need + $.06 (HS 166)</t>
  </si>
  <si>
    <t>Reduced, severe need + $.06 (Elem 180)</t>
  </si>
  <si>
    <t>Reduced, severe need + $.06 (K-8 170)</t>
  </si>
  <si>
    <t>Reduced, severe need + $.06 (HS 166)</t>
  </si>
  <si>
    <t>Paid, severe need + $.06 (Elem 180)</t>
  </si>
  <si>
    <t>Paid, severe need + $.06 (K-8 170)</t>
  </si>
  <si>
    <t>Paid, severe need + $.06 (HS 166)</t>
  </si>
  <si>
    <t>ASPIRE Academy (gr 8) (CEP SN)</t>
  </si>
  <si>
    <t xml:space="preserve">These figures are based on projected revenue for the current school year (2018-2019) using the month(s) of December 2018 for NSLP and CACFP, and June/July/August 2018 for SFSP.  Multiply the ADP from the SD Info  sheets by the number of days above to determine the number of projected meals sold. </t>
  </si>
  <si>
    <t>and June/July/August 2018 for SFSP.</t>
  </si>
  <si>
    <t>projection for the current school year (2018-2019) using the month(s) of December 2018 for NSLP and CACFP,</t>
  </si>
  <si>
    <t>See attached.</t>
  </si>
  <si>
    <t>Enter Specific Requirements for this SFA: None</t>
  </si>
  <si>
    <t>The ADP (Average Daily Participation) and A la Carte/Catering Information is based on data from a projection for the current school year (2018-2019) using the month(s) of December 2018 for NSLP and CACFP, and June/July/August 2018 for SFSP.  Use this ADP to determine the number of projected breakfasts sold on the Revenue Information Sheet for the entire school year.  For example, the projected number of paid breakfasts sold is determined by taking the paid ADP above and multiplying it by the number of days of breakfast indicated at the top of the Projected Revenue Information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</si>
</sst>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_(&quot;$&quot;* #,##0.0000_);_(&quot;$&quot;* \(#,##0.0000\);_(&quot;$&quot;* &quot;-&quot;??_);_(@_)"/>
    <numFmt numFmtId="165" formatCode="_(* #,##0_);_(* \(#,##0\);_(* &quot;-&quot;??_);_(@_)"/>
    <numFmt numFmtId="166" formatCode="0.0000"/>
    <numFmt numFmtId="167" formatCode="&quot;$&quot;#,##0.00"/>
  </numFmts>
  <fonts count="43" x14ac:knownFonts="1">
    <font>
      <sz val="10"/>
      <name val="Arial"/>
    </font>
    <font>
      <sz val="10"/>
      <name val="Arial"/>
      <family val="2"/>
    </font>
    <font>
      <b/>
      <sz val="10"/>
      <name val="Arial"/>
      <family val="2"/>
    </font>
    <font>
      <b/>
      <sz val="14"/>
      <name val="Arial"/>
      <family val="2"/>
    </font>
    <font>
      <b/>
      <u/>
      <sz val="10"/>
      <name val="Arial"/>
      <family val="2"/>
    </font>
    <font>
      <sz val="10"/>
      <name val="Arial"/>
      <family val="2"/>
    </font>
    <font>
      <i/>
      <sz val="10"/>
      <name val="Arial"/>
      <family val="2"/>
    </font>
    <font>
      <b/>
      <u/>
      <sz val="14"/>
      <name val="Arial"/>
      <family val="2"/>
    </font>
    <font>
      <b/>
      <u/>
      <sz val="12"/>
      <name val="Arial"/>
      <family val="2"/>
    </font>
    <font>
      <b/>
      <sz val="9"/>
      <name val="Arial"/>
      <family val="2"/>
    </font>
    <font>
      <sz val="12"/>
      <name val="Arial"/>
      <family val="2"/>
    </font>
    <font>
      <b/>
      <sz val="22"/>
      <name val="Arial"/>
      <family val="2"/>
    </font>
    <font>
      <sz val="22"/>
      <name val="Arial"/>
      <family val="2"/>
    </font>
    <font>
      <b/>
      <sz val="12"/>
      <name val="Arial"/>
      <family val="2"/>
    </font>
    <font>
      <b/>
      <sz val="18"/>
      <name val="Arial"/>
      <family val="2"/>
    </font>
    <font>
      <b/>
      <sz val="24"/>
      <name val="Arial"/>
      <family val="2"/>
    </font>
    <font>
      <sz val="14"/>
      <name val="Arial"/>
      <family val="2"/>
    </font>
    <font>
      <sz val="9"/>
      <name val="Arial"/>
      <family val="2"/>
    </font>
    <font>
      <sz val="9"/>
      <name val="Arial"/>
      <family val="2"/>
    </font>
    <font>
      <sz val="10"/>
      <color indexed="10"/>
      <name val="Arial"/>
      <family val="2"/>
    </font>
    <font>
      <sz val="10"/>
      <name val="Arial"/>
      <family val="2"/>
    </font>
    <font>
      <b/>
      <sz val="11"/>
      <name val="Arial"/>
      <family val="2"/>
    </font>
    <font>
      <sz val="11"/>
      <name val="Arial"/>
      <family val="2"/>
    </font>
    <font>
      <sz val="8"/>
      <name val="Arial"/>
      <family val="2"/>
    </font>
    <font>
      <u/>
      <sz val="10"/>
      <color indexed="12"/>
      <name val="Arial"/>
      <family val="2"/>
    </font>
    <font>
      <sz val="10"/>
      <name val="Verdana"/>
      <family val="2"/>
    </font>
    <font>
      <sz val="12"/>
      <name val="Verdana"/>
      <family val="2"/>
    </font>
    <font>
      <b/>
      <sz val="12"/>
      <name val="Verdana"/>
      <family val="2"/>
    </font>
    <font>
      <u/>
      <sz val="10"/>
      <name val="Arial"/>
      <family val="2"/>
    </font>
    <font>
      <sz val="10"/>
      <color rgb="FFFF0000"/>
      <name val="Arial"/>
      <family val="2"/>
    </font>
    <font>
      <b/>
      <sz val="14"/>
      <name val="Verdana"/>
      <family val="2"/>
    </font>
    <font>
      <b/>
      <i/>
      <sz val="12"/>
      <name val="Verdana"/>
      <family val="2"/>
    </font>
    <font>
      <b/>
      <u/>
      <sz val="10"/>
      <name val="Verdana"/>
      <family val="2"/>
    </font>
    <font>
      <b/>
      <sz val="10"/>
      <name val="Verdana"/>
      <family val="2"/>
    </font>
    <font>
      <b/>
      <sz val="10"/>
      <color theme="3" tint="0.39997558519241921"/>
      <name val="Verdana"/>
      <family val="2"/>
    </font>
    <font>
      <sz val="10"/>
      <color theme="3" tint="0.39997558519241921"/>
      <name val="Verdana"/>
      <family val="2"/>
    </font>
    <font>
      <sz val="12"/>
      <color theme="3" tint="0.39997558519241921"/>
      <name val="Arial"/>
      <family val="2"/>
    </font>
    <font>
      <sz val="10"/>
      <color theme="3" tint="0.39997558519241921"/>
      <name val="Arial"/>
      <family val="2"/>
    </font>
    <font>
      <u/>
      <sz val="10"/>
      <name val="Verdana"/>
      <family val="2"/>
    </font>
    <font>
      <b/>
      <sz val="10"/>
      <color rgb="FFFF0000"/>
      <name val="Verdana"/>
      <family val="2"/>
    </font>
    <font>
      <sz val="10"/>
      <color rgb="FFFF0000"/>
      <name val="Verdana"/>
      <family val="2"/>
    </font>
    <font>
      <sz val="12"/>
      <color rgb="FFFF0000"/>
      <name val="Arial"/>
      <family val="2"/>
    </font>
    <font>
      <b/>
      <sz val="10"/>
      <color rgb="FFFF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00"/>
        <bgColor indexed="64"/>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1">
    <xf numFmtId="0" fontId="0" fillId="0" borderId="0" xfId="0"/>
    <xf numFmtId="0" fontId="0" fillId="0" borderId="1" xfId="0" applyBorder="1" applyAlignment="1">
      <alignment horizontal="right"/>
    </xf>
    <xf numFmtId="0" fontId="0" fillId="0" borderId="0" xfId="0" applyAlignment="1">
      <alignment horizontal="center"/>
    </xf>
    <xf numFmtId="0" fontId="4"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2" fillId="0" borderId="0" xfId="0" applyFont="1"/>
    <xf numFmtId="0" fontId="0" fillId="0" borderId="2" xfId="0" applyBorder="1" applyAlignment="1">
      <alignment horizontal="center"/>
    </xf>
    <xf numFmtId="0" fontId="0" fillId="0" borderId="0" xfId="0" applyAlignment="1">
      <alignment horizontal="left" indent="2"/>
    </xf>
    <xf numFmtId="0" fontId="0" fillId="0" borderId="3" xfId="0" applyBorder="1"/>
    <xf numFmtId="0" fontId="0" fillId="0" borderId="2" xfId="0" applyBorder="1"/>
    <xf numFmtId="0" fontId="0" fillId="0" borderId="0" xfId="0" quotePrefix="1" applyAlignment="1">
      <alignment horizontal="right"/>
    </xf>
    <xf numFmtId="0" fontId="0" fillId="0" borderId="0" xfId="0" applyAlignment="1">
      <alignment horizontal="left" indent="1"/>
    </xf>
    <xf numFmtId="0" fontId="0" fillId="0" borderId="1" xfId="0" quotePrefix="1" applyBorder="1" applyAlignment="1">
      <alignment horizontal="right"/>
    </xf>
    <xf numFmtId="165" fontId="0" fillId="0" borderId="0" xfId="1" applyNumberFormat="1" applyFont="1"/>
    <xf numFmtId="0" fontId="0" fillId="0" borderId="4" xfId="0" applyBorder="1"/>
    <xf numFmtId="0" fontId="0" fillId="0" borderId="5" xfId="0" applyBorder="1" applyAlignment="1">
      <alignment horizontal="right"/>
    </xf>
    <xf numFmtId="43" fontId="0" fillId="0" borderId="2" xfId="1" applyFont="1" applyBorder="1"/>
    <xf numFmtId="43" fontId="0" fillId="0" borderId="3" xfId="1" applyFont="1" applyBorder="1"/>
    <xf numFmtId="0" fontId="8" fillId="0" borderId="0" xfId="0" applyFont="1" applyAlignment="1">
      <alignment horizontal="center"/>
    </xf>
    <xf numFmtId="0" fontId="5" fillId="0" borderId="0" xfId="0" applyFont="1" applyAlignment="1">
      <alignment horizontal="center"/>
    </xf>
    <xf numFmtId="165" fontId="0" fillId="0" borderId="2" xfId="1" applyNumberFormat="1" applyFont="1" applyBorder="1"/>
    <xf numFmtId="165" fontId="0" fillId="0" borderId="3" xfId="1" applyNumberFormat="1" applyFont="1" applyBorder="1"/>
    <xf numFmtId="43" fontId="0" fillId="0" borderId="0" xfId="0" applyNumberFormat="1"/>
    <xf numFmtId="44" fontId="0" fillId="0" borderId="0" xfId="0" applyNumberFormat="1"/>
    <xf numFmtId="7" fontId="0" fillId="0" borderId="0" xfId="0" applyNumberFormat="1"/>
    <xf numFmtId="0" fontId="0" fillId="0" borderId="2" xfId="0" applyBorder="1" applyAlignment="1">
      <alignment horizontal="center" wrapText="1"/>
    </xf>
    <xf numFmtId="0" fontId="0" fillId="0" borderId="3" xfId="0" applyBorder="1" applyAlignment="1">
      <alignment horizontal="center"/>
    </xf>
    <xf numFmtId="0" fontId="4" fillId="0" borderId="0" xfId="0" applyFont="1" applyAlignment="1">
      <alignment horizontal="left"/>
    </xf>
    <xf numFmtId="0" fontId="4" fillId="0" borderId="0" xfId="0" applyFont="1"/>
    <xf numFmtId="0" fontId="3" fillId="0" borderId="0" xfId="0" applyFont="1"/>
    <xf numFmtId="0" fontId="13" fillId="0" borderId="0" xfId="0" applyFont="1"/>
    <xf numFmtId="165" fontId="0" fillId="0" borderId="0" xfId="0" applyNumberFormat="1"/>
    <xf numFmtId="0" fontId="5" fillId="0" borderId="0" xfId="0" applyFont="1"/>
    <xf numFmtId="0" fontId="16" fillId="0" borderId="0" xfId="0" applyFont="1"/>
    <xf numFmtId="0" fontId="17" fillId="0" borderId="0" xfId="0" applyFont="1"/>
    <xf numFmtId="0" fontId="18" fillId="0" borderId="0" xfId="0" applyFont="1"/>
    <xf numFmtId="43" fontId="1" fillId="0" borderId="0" xfId="1"/>
    <xf numFmtId="0" fontId="0" fillId="0" borderId="0" xfId="0" applyAlignment="1">
      <alignment horizontal="left"/>
    </xf>
    <xf numFmtId="1" fontId="0" fillId="0" borderId="0" xfId="0" applyNumberFormat="1"/>
    <xf numFmtId="0" fontId="0" fillId="0" borderId="6" xfId="0" applyBorder="1" applyAlignment="1">
      <alignment horizontal="center"/>
    </xf>
    <xf numFmtId="0" fontId="5" fillId="0" borderId="5" xfId="0" applyFont="1" applyBorder="1" applyAlignment="1">
      <alignment horizontal="right"/>
    </xf>
    <xf numFmtId="0" fontId="7"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xf>
    <xf numFmtId="167" fontId="0" fillId="0" borderId="0" xfId="0" applyNumberFormat="1" applyAlignment="1">
      <alignment wrapText="1"/>
    </xf>
    <xf numFmtId="167" fontId="0" fillId="0" borderId="2" xfId="0" applyNumberFormat="1" applyBorder="1"/>
    <xf numFmtId="167" fontId="0" fillId="0" borderId="3" xfId="0" applyNumberFormat="1" applyBorder="1"/>
    <xf numFmtId="0" fontId="5" fillId="0" borderId="0" xfId="0" applyFont="1" applyAlignment="1">
      <alignment horizontal="left"/>
    </xf>
    <xf numFmtId="7" fontId="0" fillId="0" borderId="3" xfId="2" applyNumberFormat="1" applyFont="1" applyBorder="1"/>
    <xf numFmtId="0" fontId="2" fillId="0" borderId="3" xfId="0" applyFont="1" applyBorder="1" applyAlignment="1">
      <alignment horizontal="right"/>
    </xf>
    <xf numFmtId="165" fontId="1" fillId="0" borderId="0" xfId="1" applyNumberFormat="1"/>
    <xf numFmtId="0" fontId="5" fillId="0" borderId="0" xfId="0" applyFont="1" applyAlignment="1">
      <alignment horizontal="center" wrapText="1"/>
    </xf>
    <xf numFmtId="0" fontId="0" fillId="0" borderId="0" xfId="0" applyAlignment="1">
      <alignment horizontal="center" wrapText="1"/>
    </xf>
    <xf numFmtId="0" fontId="0" fillId="0" borderId="0" xfId="0" applyProtection="1">
      <protection locked="0"/>
    </xf>
    <xf numFmtId="0" fontId="1" fillId="0" borderId="1" xfId="0" applyFont="1" applyBorder="1" applyProtection="1">
      <protection locked="0"/>
    </xf>
    <xf numFmtId="4" fontId="0" fillId="0" borderId="0" xfId="0" applyNumberFormat="1" applyProtection="1">
      <protection locked="0"/>
    </xf>
    <xf numFmtId="167" fontId="4" fillId="0" borderId="0" xfId="0" applyNumberFormat="1" applyFont="1" applyAlignment="1">
      <alignment horizontal="center"/>
    </xf>
    <xf numFmtId="167" fontId="1" fillId="0" borderId="2" xfId="2" applyNumberFormat="1" applyBorder="1"/>
    <xf numFmtId="167" fontId="0" fillId="0" borderId="0" xfId="0" applyNumberFormat="1"/>
    <xf numFmtId="167" fontId="1" fillId="0" borderId="6" xfId="2" applyNumberFormat="1" applyBorder="1"/>
    <xf numFmtId="167" fontId="0" fillId="0" borderId="2" xfId="0" applyNumberFormat="1" applyBorder="1" applyAlignment="1">
      <alignment horizontal="center" wrapText="1"/>
    </xf>
    <xf numFmtId="167" fontId="0" fillId="0" borderId="0" xfId="1" applyNumberFormat="1" applyFont="1"/>
    <xf numFmtId="167" fontId="0" fillId="0" borderId="2" xfId="1" applyNumberFormat="1" applyFont="1" applyBorder="1"/>
    <xf numFmtId="4" fontId="0" fillId="0" borderId="0" xfId="0" applyNumberFormat="1"/>
    <xf numFmtId="4" fontId="0" fillId="0" borderId="0" xfId="1" applyNumberFormat="1" applyFont="1"/>
    <xf numFmtId="4" fontId="0" fillId="0" borderId="2" xfId="1" applyNumberFormat="1" applyFont="1" applyBorder="1"/>
    <xf numFmtId="4" fontId="0" fillId="0" borderId="2" xfId="0" applyNumberFormat="1" applyBorder="1"/>
    <xf numFmtId="167" fontId="8" fillId="0" borderId="0" xfId="0" applyNumberFormat="1" applyFont="1" applyAlignment="1">
      <alignment horizontal="center"/>
    </xf>
    <xf numFmtId="167" fontId="0" fillId="0" borderId="2" xfId="0" applyNumberFormat="1" applyBorder="1" applyAlignment="1">
      <alignment horizontal="center"/>
    </xf>
    <xf numFmtId="4" fontId="1" fillId="0" borderId="0" xfId="1" applyNumberFormat="1"/>
    <xf numFmtId="167" fontId="1" fillId="0" borderId="0" xfId="1" applyNumberFormat="1"/>
    <xf numFmtId="167" fontId="17" fillId="0" borderId="0" xfId="0" applyNumberFormat="1" applyFont="1"/>
    <xf numFmtId="167" fontId="0" fillId="0" borderId="6" xfId="0" applyNumberFormat="1" applyBorder="1"/>
    <xf numFmtId="167" fontId="5" fillId="0" borderId="0" xfId="0" applyNumberFormat="1" applyFont="1" applyAlignment="1">
      <alignment wrapText="1"/>
    </xf>
    <xf numFmtId="43" fontId="20" fillId="0" borderId="3" xfId="1" applyFont="1" applyBorder="1"/>
    <xf numFmtId="37" fontId="0" fillId="0" borderId="0" xfId="0" applyNumberFormat="1"/>
    <xf numFmtId="0" fontId="9" fillId="0" borderId="0" xfId="0" applyFont="1" applyAlignment="1">
      <alignment horizontal="center"/>
    </xf>
    <xf numFmtId="0" fontId="25" fillId="0" borderId="0" xfId="0" applyFont="1"/>
    <xf numFmtId="0" fontId="12" fillId="0" borderId="0" xfId="0" applyFont="1"/>
    <xf numFmtId="0" fontId="15" fillId="0" borderId="0" xfId="0" applyFont="1"/>
    <xf numFmtId="3" fontId="2" fillId="0" borderId="2" xfId="0" applyNumberFormat="1" applyFont="1" applyBorder="1" applyAlignment="1">
      <alignment horizontal="center"/>
    </xf>
    <xf numFmtId="0" fontId="11" fillId="0" borderId="0" xfId="0" applyFont="1"/>
    <xf numFmtId="0" fontId="10" fillId="0" borderId="0" xfId="0" applyFont="1"/>
    <xf numFmtId="0" fontId="8" fillId="0" borderId="0" xfId="0" applyFont="1"/>
    <xf numFmtId="0" fontId="2" fillId="0" borderId="4" xfId="0" applyFont="1" applyBorder="1"/>
    <xf numFmtId="0" fontId="2" fillId="0" borderId="3" xfId="0" applyFont="1" applyBorder="1"/>
    <xf numFmtId="0" fontId="2" fillId="0" borderId="5" xfId="0" applyFont="1" applyBorder="1"/>
    <xf numFmtId="167" fontId="2" fillId="0" borderId="0" xfId="0" applyNumberFormat="1" applyFont="1"/>
    <xf numFmtId="0" fontId="21" fillId="0" borderId="0" xfId="0" applyFont="1"/>
    <xf numFmtId="0" fontId="22" fillId="0" borderId="0" xfId="0" applyFont="1"/>
    <xf numFmtId="4" fontId="5" fillId="0" borderId="2" xfId="0" applyNumberFormat="1" applyFont="1" applyBorder="1" applyAlignment="1">
      <alignment horizontal="center"/>
    </xf>
    <xf numFmtId="0" fontId="10" fillId="0" borderId="0" xfId="0" applyFont="1" applyAlignment="1">
      <alignment horizontal="center"/>
    </xf>
    <xf numFmtId="0" fontId="1" fillId="0" borderId="0" xfId="0" applyFont="1"/>
    <xf numFmtId="0" fontId="2" fillId="2" borderId="0" xfId="0" applyFont="1" applyFill="1"/>
    <xf numFmtId="0" fontId="0" fillId="2" borderId="0" xfId="0" applyFill="1"/>
    <xf numFmtId="0" fontId="7" fillId="0" borderId="0" xfId="0" applyFont="1"/>
    <xf numFmtId="0" fontId="15" fillId="0" borderId="0" xfId="0" applyFont="1" applyAlignment="1">
      <alignment horizontal="left"/>
    </xf>
    <xf numFmtId="0" fontId="0" fillId="0" borderId="1" xfId="0" applyBorder="1" applyProtection="1">
      <protection locked="0"/>
    </xf>
    <xf numFmtId="0" fontId="0" fillId="0" borderId="1" xfId="0" applyBorder="1" applyAlignment="1">
      <alignment horizontal="center"/>
    </xf>
    <xf numFmtId="164" fontId="20" fillId="0" borderId="1" xfId="2" applyNumberFormat="1" applyFont="1" applyBorder="1"/>
    <xf numFmtId="164" fontId="20" fillId="0" borderId="1" xfId="2" applyNumberFormat="1" applyFont="1" applyBorder="1" applyAlignment="1">
      <alignment horizontal="right"/>
    </xf>
    <xf numFmtId="164" fontId="0" fillId="0" borderId="1" xfId="0" applyNumberFormat="1" applyBorder="1"/>
    <xf numFmtId="0" fontId="3" fillId="0" borderId="11" xfId="0" applyFont="1" applyBorder="1"/>
    <xf numFmtId="0" fontId="0" fillId="0" borderId="11" xfId="0" applyBorder="1"/>
    <xf numFmtId="4" fontId="1" fillId="0" borderId="0" xfId="0" applyNumberFormat="1" applyFont="1"/>
    <xf numFmtId="4" fontId="5" fillId="0" borderId="0" xfId="0" applyNumberFormat="1" applyFont="1"/>
    <xf numFmtId="167" fontId="1" fillId="0" borderId="2" xfId="0" applyNumberFormat="1" applyFont="1" applyBorder="1" applyAlignment="1">
      <alignment horizontal="center" wrapText="1"/>
    </xf>
    <xf numFmtId="4" fontId="5" fillId="0" borderId="0" xfId="0" applyNumberFormat="1" applyFont="1" applyAlignment="1">
      <alignment horizontal="left"/>
    </xf>
    <xf numFmtId="0" fontId="2" fillId="0" borderId="1" xfId="0" applyFont="1" applyBorder="1" applyAlignment="1">
      <alignment horizontal="center"/>
    </xf>
    <xf numFmtId="0" fontId="1" fillId="0" borderId="2" xfId="0" applyFont="1" applyBorder="1" applyAlignment="1">
      <alignment horizontal="center" wrapText="1"/>
    </xf>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0" borderId="0" xfId="0" applyFont="1" applyAlignment="1">
      <alignment horizontal="center"/>
    </xf>
    <xf numFmtId="0" fontId="6" fillId="0" borderId="0" xfId="0" applyFont="1" applyAlignment="1">
      <alignment horizontal="center"/>
    </xf>
    <xf numFmtId="0" fontId="2" fillId="0" borderId="1" xfId="0" applyFont="1" applyBorder="1" applyAlignment="1">
      <alignment horizontal="center" vertical="center"/>
    </xf>
    <xf numFmtId="0" fontId="1" fillId="0" borderId="0" xfId="0" applyFont="1" applyAlignment="1">
      <alignment wrapText="1"/>
    </xf>
    <xf numFmtId="0" fontId="0" fillId="0" borderId="6" xfId="0" applyBorder="1"/>
    <xf numFmtId="4" fontId="0" fillId="0" borderId="6" xfId="0" applyNumberFormat="1" applyBorder="1"/>
    <xf numFmtId="0" fontId="1" fillId="0" borderId="2" xfId="0" applyFont="1" applyBorder="1" applyAlignment="1">
      <alignment horizontal="center"/>
    </xf>
    <xf numFmtId="0" fontId="1" fillId="0" borderId="0" xfId="0" applyFont="1" applyAlignment="1">
      <alignment horizontal="left" indent="2"/>
    </xf>
    <xf numFmtId="0" fontId="0" fillId="0" borderId="1" xfId="0" applyBorder="1"/>
    <xf numFmtId="0" fontId="2" fillId="0" borderId="6" xfId="0" applyFont="1" applyBorder="1"/>
    <xf numFmtId="165" fontId="0" fillId="0" borderId="6" xfId="1" applyNumberFormat="1" applyFont="1" applyBorder="1"/>
    <xf numFmtId="167" fontId="0" fillId="0" borderId="6" xfId="1" applyNumberFormat="1" applyFont="1" applyBorder="1"/>
    <xf numFmtId="4" fontId="0" fillId="0" borderId="6" xfId="1" applyNumberFormat="1" applyFont="1" applyBorder="1"/>
    <xf numFmtId="7" fontId="0" fillId="0" borderId="2" xfId="2" applyNumberFormat="1" applyFont="1" applyBorder="1"/>
    <xf numFmtId="0" fontId="1" fillId="0" borderId="6" xfId="0" applyFont="1" applyBorder="1" applyAlignment="1">
      <alignment horizontal="center"/>
    </xf>
    <xf numFmtId="0" fontId="10" fillId="0" borderId="2" xfId="0" applyFont="1" applyBorder="1" applyAlignment="1">
      <alignment horizontal="center"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7" xfId="0" applyFont="1" applyBorder="1" applyAlignment="1">
      <alignment horizontal="center" wrapText="1"/>
    </xf>
    <xf numFmtId="167" fontId="0" fillId="0" borderId="12" xfId="1" applyNumberFormat="1" applyFont="1" applyBorder="1"/>
    <xf numFmtId="167" fontId="2" fillId="0" borderId="3" xfId="0" applyNumberFormat="1" applyFont="1" applyBorder="1" applyAlignment="1">
      <alignment horizontal="center"/>
    </xf>
    <xf numFmtId="167" fontId="0" fillId="0" borderId="0" xfId="0" applyNumberFormat="1" applyAlignment="1">
      <alignment horizontal="center"/>
    </xf>
    <xf numFmtId="0" fontId="2" fillId="0" borderId="0" xfId="0" applyFont="1" applyAlignment="1">
      <alignment horizontal="left"/>
    </xf>
    <xf numFmtId="0" fontId="1" fillId="0" borderId="0" xfId="0" applyFont="1" applyAlignment="1">
      <alignment horizontal="left"/>
    </xf>
    <xf numFmtId="0" fontId="1" fillId="3" borderId="7" xfId="0" applyFont="1" applyFill="1" applyBorder="1" applyAlignment="1">
      <alignment horizontal="center" wrapText="1"/>
    </xf>
    <xf numFmtId="0" fontId="0" fillId="3" borderId="1" xfId="0" applyFill="1" applyBorder="1"/>
    <xf numFmtId="0" fontId="1" fillId="4" borderId="7" xfId="0" applyFont="1" applyFill="1" applyBorder="1" applyAlignment="1">
      <alignment horizontal="center" wrapText="1"/>
    </xf>
    <xf numFmtId="0" fontId="0" fillId="4" borderId="1" xfId="0" applyFill="1" applyBorder="1"/>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30" fillId="0" borderId="0" xfId="0" applyFont="1" applyAlignment="1">
      <alignment horizontal="center" wrapText="1"/>
    </xf>
    <xf numFmtId="0" fontId="25" fillId="0" borderId="0" xfId="0" applyFont="1" applyAlignment="1">
      <alignment horizontal="center"/>
    </xf>
    <xf numFmtId="0" fontId="27" fillId="0" borderId="0" xfId="0" applyFont="1" applyAlignment="1">
      <alignment horizontal="center" wrapText="1"/>
    </xf>
    <xf numFmtId="0" fontId="26" fillId="0" borderId="0" xfId="0" applyFont="1" applyAlignment="1">
      <alignment horizontal="center"/>
    </xf>
    <xf numFmtId="0" fontId="25"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33" fillId="0" borderId="0" xfId="0" applyFont="1" applyAlignment="1">
      <alignment vertical="center" wrapText="1"/>
    </xf>
    <xf numFmtId="0" fontId="34" fillId="0" borderId="0" xfId="3" applyFont="1" applyAlignment="1" applyProtection="1">
      <alignment wrapText="1"/>
    </xf>
    <xf numFmtId="0" fontId="35" fillId="0" borderId="0" xfId="0" applyFont="1"/>
    <xf numFmtId="0" fontId="36" fillId="0" borderId="0" xfId="0" applyFont="1"/>
    <xf numFmtId="0" fontId="37" fillId="0" borderId="0" xfId="0" applyFont="1"/>
    <xf numFmtId="0" fontId="33" fillId="0" borderId="0" xfId="3" applyFont="1" applyAlignment="1" applyProtection="1">
      <alignment wrapText="1"/>
    </xf>
    <xf numFmtId="0" fontId="25" fillId="0" borderId="0" xfId="3" applyFont="1" applyAlignment="1" applyProtection="1">
      <alignment vertical="center" wrapText="1"/>
    </xf>
    <xf numFmtId="0" fontId="33" fillId="0" borderId="0" xfId="0" applyFont="1"/>
    <xf numFmtId="0" fontId="25" fillId="0" borderId="0" xfId="0" applyFont="1" applyAlignment="1">
      <alignment vertical="center" wrapText="1"/>
    </xf>
    <xf numFmtId="0" fontId="34" fillId="0" borderId="0" xfId="3" applyFont="1" applyAlignment="1" applyProtection="1">
      <alignment vertical="center" wrapText="1"/>
    </xf>
    <xf numFmtId="0" fontId="38" fillId="0" borderId="0" xfId="3" applyFont="1" applyAlignment="1" applyProtection="1">
      <alignment vertical="center" wrapText="1"/>
    </xf>
    <xf numFmtId="0" fontId="39" fillId="0" borderId="0" xfId="0" applyFont="1"/>
    <xf numFmtId="0" fontId="40" fillId="0" borderId="0" xfId="0" applyFont="1"/>
    <xf numFmtId="0" fontId="41" fillId="0" borderId="0" xfId="0" applyFont="1"/>
    <xf numFmtId="0" fontId="29" fillId="0" borderId="0" xfId="0" applyFont="1"/>
    <xf numFmtId="0" fontId="10" fillId="0" borderId="0" xfId="0" applyFont="1" applyAlignment="1">
      <alignment wrapText="1"/>
    </xf>
    <xf numFmtId="0" fontId="2" fillId="0" borderId="1" xfId="0" applyFont="1" applyBorder="1" applyAlignment="1">
      <alignment horizontal="center" wrapText="1"/>
    </xf>
    <xf numFmtId="0" fontId="1" fillId="0" borderId="3" xfId="0" applyFont="1" applyBorder="1" applyAlignment="1">
      <alignment horizontal="center" wrapText="1"/>
    </xf>
    <xf numFmtId="2" fontId="1" fillId="0" borderId="2" xfId="2" applyNumberFormat="1" applyBorder="1"/>
    <xf numFmtId="2" fontId="1" fillId="0" borderId="0" xfId="2" applyNumberFormat="1"/>
    <xf numFmtId="2" fontId="0" fillId="0" borderId="0" xfId="0" applyNumberFormat="1"/>
    <xf numFmtId="166" fontId="0" fillId="0" borderId="2" xfId="0" applyNumberFormat="1" applyBorder="1"/>
    <xf numFmtId="166" fontId="0" fillId="0" borderId="3" xfId="0" applyNumberFormat="1" applyBorder="1"/>
    <xf numFmtId="2" fontId="0" fillId="0" borderId="3" xfId="0" applyNumberFormat="1" applyBorder="1"/>
    <xf numFmtId="164" fontId="0" fillId="0" borderId="0" xfId="0" applyNumberFormat="1"/>
    <xf numFmtId="2" fontId="0" fillId="0" borderId="2" xfId="0" applyNumberFormat="1" applyBorder="1"/>
    <xf numFmtId="166" fontId="0" fillId="0" borderId="0" xfId="0" applyNumberFormat="1"/>
    <xf numFmtId="164" fontId="2" fillId="0" borderId="0" xfId="0" applyNumberFormat="1" applyFont="1" applyAlignment="1">
      <alignment horizontal="right"/>
    </xf>
    <xf numFmtId="166" fontId="1" fillId="0" borderId="2" xfId="2" applyNumberFormat="1" applyBorder="1"/>
    <xf numFmtId="164" fontId="1" fillId="0" borderId="2" xfId="2" applyNumberFormat="1" applyBorder="1" applyAlignment="1">
      <alignment horizontal="right"/>
    </xf>
    <xf numFmtId="0" fontId="13" fillId="0" borderId="0" xfId="0" applyFont="1" applyAlignment="1">
      <alignment wrapText="1"/>
    </xf>
    <xf numFmtId="1" fontId="0" fillId="7" borderId="1" xfId="1" applyNumberFormat="1" applyFont="1" applyFill="1" applyBorder="1"/>
    <xf numFmtId="1" fontId="0" fillId="7" borderId="1" xfId="0" quotePrefix="1" applyNumberFormat="1" applyFill="1" applyBorder="1"/>
    <xf numFmtId="44" fontId="0" fillId="7" borderId="1" xfId="2" applyFont="1" applyFill="1" applyBorder="1"/>
    <xf numFmtId="0" fontId="6" fillId="0" borderId="0" xfId="0" applyFont="1"/>
    <xf numFmtId="0" fontId="3" fillId="0" borderId="7" xfId="0" applyFont="1" applyBorder="1" applyAlignment="1" applyProtection="1">
      <alignment horizontal="center"/>
      <protection locked="0"/>
    </xf>
    <xf numFmtId="0" fontId="2" fillId="0" borderId="1" xfId="0" applyFont="1" applyBorder="1" applyAlignment="1" applyProtection="1">
      <alignment horizontal="center" vertical="center" textRotation="90"/>
      <protection locked="0"/>
    </xf>
    <xf numFmtId="0" fontId="2" fillId="0" borderId="0" xfId="0" applyFont="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0" fillId="7" borderId="5" xfId="0" applyFill="1" applyBorder="1" applyProtection="1">
      <protection locked="0"/>
    </xf>
    <xf numFmtId="4" fontId="1" fillId="7" borderId="1" xfId="1" applyNumberFormat="1" applyFill="1" applyBorder="1"/>
    <xf numFmtId="0" fontId="0" fillId="7" borderId="8" xfId="0" applyFill="1" applyBorder="1" applyProtection="1">
      <protection locked="0"/>
    </xf>
    <xf numFmtId="4" fontId="0" fillId="7" borderId="1" xfId="0" applyNumberFormat="1" applyFill="1" applyBorder="1"/>
    <xf numFmtId="2" fontId="0" fillId="7" borderId="1" xfId="0" applyNumberFormat="1" applyFill="1" applyBorder="1"/>
    <xf numFmtId="0" fontId="0" fillId="7" borderId="1" xfId="0" applyFill="1" applyBorder="1" applyProtection="1">
      <protection locked="0"/>
    </xf>
    <xf numFmtId="0" fontId="3" fillId="0" borderId="5" xfId="0" applyFont="1" applyBorder="1" applyAlignment="1" applyProtection="1">
      <alignment horizontal="center" vertical="center"/>
      <protection locked="0"/>
    </xf>
    <xf numFmtId="0" fontId="5" fillId="7" borderId="1" xfId="0" applyFont="1" applyFill="1" applyBorder="1" applyProtection="1">
      <protection locked="0"/>
    </xf>
    <xf numFmtId="0" fontId="0" fillId="7" borderId="1" xfId="0" applyFill="1" applyBorder="1" applyAlignment="1" applyProtection="1">
      <alignment horizontal="right"/>
      <protection locked="0"/>
    </xf>
    <xf numFmtId="4" fontId="1" fillId="7" borderId="1" xfId="1" applyNumberFormat="1" applyFill="1" applyBorder="1" applyProtection="1">
      <protection locked="0"/>
    </xf>
    <xf numFmtId="0" fontId="22" fillId="0" borderId="9" xfId="0" applyFont="1" applyBorder="1" applyAlignment="1" applyProtection="1">
      <alignment horizontal="center" vertical="center" wrapText="1"/>
      <protection locked="0"/>
    </xf>
    <xf numFmtId="167" fontId="2" fillId="0" borderId="0" xfId="0" applyNumberFormat="1" applyFont="1" applyAlignment="1">
      <alignment wrapText="1"/>
    </xf>
    <xf numFmtId="167" fontId="1" fillId="0" borderId="2" xfId="0" applyNumberFormat="1" applyFont="1" applyBorder="1"/>
    <xf numFmtId="49" fontId="1" fillId="0" borderId="0" xfId="0" applyNumberFormat="1" applyFont="1"/>
    <xf numFmtId="167" fontId="1" fillId="0" borderId="0" xfId="0" applyNumberFormat="1" applyFont="1"/>
    <xf numFmtId="167" fontId="1" fillId="0" borderId="6" xfId="0" applyNumberFormat="1" applyFont="1" applyBorder="1"/>
    <xf numFmtId="167" fontId="2" fillId="0" borderId="2" xfId="0" applyNumberFormat="1" applyFont="1" applyBorder="1" applyAlignment="1">
      <alignment horizontal="center" wrapText="1"/>
    </xf>
    <xf numFmtId="0" fontId="1" fillId="0" borderId="1" xfId="0" applyFont="1" applyBorder="1"/>
    <xf numFmtId="0" fontId="1" fillId="3" borderId="1" xfId="0" applyFont="1" applyFill="1" applyBorder="1"/>
    <xf numFmtId="0" fontId="1" fillId="3" borderId="5" xfId="0" applyFont="1" applyFill="1" applyBorder="1"/>
    <xf numFmtId="0" fontId="0" fillId="0" borderId="5" xfId="0" applyBorder="1"/>
    <xf numFmtId="0" fontId="1" fillId="0" borderId="3" xfId="0" applyFont="1" applyBorder="1" applyAlignment="1">
      <alignment horizontal="center"/>
    </xf>
    <xf numFmtId="8" fontId="0" fillId="0" borderId="2" xfId="0" applyNumberFormat="1" applyBorder="1" applyAlignment="1">
      <alignment horizontal="center"/>
    </xf>
    <xf numFmtId="0" fontId="0" fillId="0" borderId="0" xfId="0" applyAlignment="1">
      <alignment horizontal="right"/>
    </xf>
    <xf numFmtId="49" fontId="0" fillId="0" borderId="1" xfId="0" applyNumberFormat="1" applyBorder="1" applyAlignment="1">
      <alignment horizontal="center"/>
    </xf>
    <xf numFmtId="49" fontId="1" fillId="0" borderId="1" xfId="0" applyNumberFormat="1" applyFont="1" applyBorder="1" applyAlignment="1">
      <alignment horizontal="center"/>
    </xf>
    <xf numFmtId="49" fontId="0" fillId="4" borderId="1" xfId="0" applyNumberFormat="1" applyFill="1" applyBorder="1" applyAlignment="1">
      <alignment horizontal="center"/>
    </xf>
    <xf numFmtId="49" fontId="0" fillId="4" borderId="1" xfId="0" applyNumberFormat="1" applyFill="1" applyBorder="1"/>
    <xf numFmtId="49" fontId="1" fillId="0" borderId="1" xfId="0" applyNumberFormat="1" applyFont="1" applyBorder="1" applyAlignment="1">
      <alignment vertical="center"/>
    </xf>
    <xf numFmtId="49" fontId="1" fillId="4" borderId="1" xfId="0" applyNumberFormat="1" applyFont="1" applyFill="1" applyBorder="1"/>
    <xf numFmtId="0" fontId="8" fillId="0" borderId="0" xfId="0" applyFont="1" applyAlignment="1">
      <alignment vertical="center"/>
    </xf>
    <xf numFmtId="0" fontId="0" fillId="3" borderId="1" xfId="0" applyFill="1" applyBorder="1" applyAlignment="1">
      <alignment vertical="center"/>
    </xf>
    <xf numFmtId="0" fontId="1" fillId="4" borderId="1" xfId="0" applyFont="1" applyFill="1" applyBorder="1"/>
    <xf numFmtId="0" fontId="0" fillId="3" borderId="1" xfId="0" applyFill="1" applyBorder="1" applyAlignment="1">
      <alignment horizontal="right"/>
    </xf>
    <xf numFmtId="17" fontId="0" fillId="0" borderId="0" xfId="0" applyNumberFormat="1"/>
    <xf numFmtId="49" fontId="0" fillId="0" borderId="0" xfId="0" applyNumberFormat="1"/>
    <xf numFmtId="2" fontId="0" fillId="0" borderId="2" xfId="1" applyNumberFormat="1" applyFont="1" applyBorder="1"/>
    <xf numFmtId="2" fontId="0" fillId="0" borderId="3" xfId="1" applyNumberFormat="1" applyFont="1" applyBorder="1"/>
    <xf numFmtId="2" fontId="0" fillId="0" borderId="0" xfId="1" applyNumberFormat="1" applyFont="1"/>
    <xf numFmtId="49" fontId="0" fillId="0" borderId="0" xfId="0" applyNumberFormat="1" applyAlignment="1">
      <alignment wrapText="1"/>
    </xf>
    <xf numFmtId="49" fontId="5" fillId="0" borderId="0" xfId="0" applyNumberFormat="1" applyFont="1"/>
    <xf numFmtId="4" fontId="2" fillId="0" borderId="1" xfId="0" applyNumberFormat="1" applyFont="1" applyBorder="1" applyAlignment="1" applyProtection="1">
      <alignment horizontal="center" textRotation="90"/>
      <protection locked="0"/>
    </xf>
    <xf numFmtId="4" fontId="0" fillId="0" borderId="1" xfId="0" applyNumberFormat="1" applyBorder="1" applyAlignment="1" applyProtection="1">
      <alignment horizontal="center"/>
      <protection locked="0"/>
    </xf>
    <xf numFmtId="4" fontId="1" fillId="0" borderId="1" xfId="1" applyNumberFormat="1" applyBorder="1" applyProtection="1">
      <protection locked="0"/>
    </xf>
    <xf numFmtId="0" fontId="16" fillId="0" borderId="5" xfId="0" applyFont="1" applyBorder="1" applyAlignment="1" applyProtection="1">
      <alignment vertical="center" wrapText="1"/>
      <protection locked="0"/>
    </xf>
    <xf numFmtId="4" fontId="0" fillId="0" borderId="1" xfId="0" applyNumberFormat="1" applyBorder="1" applyProtection="1">
      <protection locked="0"/>
    </xf>
    <xf numFmtId="0" fontId="0" fillId="0" borderId="1" xfId="0" applyBorder="1" applyAlignment="1" applyProtection="1">
      <alignment horizontal="right"/>
      <protection locked="0"/>
    </xf>
    <xf numFmtId="43" fontId="1" fillId="0" borderId="0" xfId="1" applyAlignment="1">
      <alignment horizontal="center"/>
    </xf>
    <xf numFmtId="39" fontId="1" fillId="0" borderId="0" xfId="1" applyNumberFormat="1" applyAlignment="1">
      <alignment horizontal="right"/>
    </xf>
    <xf numFmtId="39" fontId="1" fillId="0" borderId="2" xfId="1" applyNumberFormat="1" applyBorder="1" applyAlignment="1">
      <alignment horizontal="right"/>
    </xf>
    <xf numFmtId="39" fontId="0" fillId="0" borderId="0" xfId="0" applyNumberFormat="1" applyAlignment="1">
      <alignment horizontal="right"/>
    </xf>
    <xf numFmtId="0" fontId="0" fillId="0" borderId="0" xfId="0" applyAlignment="1">
      <alignment horizontal="center" readingOrder="1"/>
    </xf>
    <xf numFmtId="0" fontId="1" fillId="9" borderId="0" xfId="0" applyFont="1" applyFill="1" applyAlignment="1">
      <alignment horizontal="center"/>
    </xf>
    <xf numFmtId="0" fontId="0" fillId="0" borderId="4" xfId="0" applyBorder="1" applyAlignment="1">
      <alignment horizontal="right" wrapText="1"/>
    </xf>
    <xf numFmtId="43" fontId="1" fillId="0" borderId="0" xfId="1" applyAlignment="1">
      <alignment horizontal="right"/>
    </xf>
    <xf numFmtId="167" fontId="0" fillId="0" borderId="0" xfId="0" applyNumberFormat="1" applyAlignment="1">
      <alignment horizontal="right"/>
    </xf>
    <xf numFmtId="167" fontId="0" fillId="0" borderId="0" xfId="1" applyNumberFormat="1" applyFont="1" applyAlignment="1">
      <alignment horizontal="right"/>
    </xf>
    <xf numFmtId="165" fontId="0" fillId="8" borderId="2" xfId="1" applyNumberFormat="1" applyFont="1" applyFill="1" applyBorder="1"/>
    <xf numFmtId="165" fontId="0" fillId="8" borderId="3" xfId="1" applyNumberFormat="1" applyFont="1" applyFill="1" applyBorder="1"/>
    <xf numFmtId="0" fontId="1" fillId="0" borderId="0" xfId="0" applyFont="1" applyAlignment="1">
      <alignment horizontal="left" indent="1"/>
    </xf>
    <xf numFmtId="2" fontId="0" fillId="8" borderId="3" xfId="1" applyNumberFormat="1" applyFont="1" applyFill="1" applyBorder="1"/>
    <xf numFmtId="2" fontId="0" fillId="8" borderId="2" xfId="1" applyNumberFormat="1" applyFont="1" applyFill="1" applyBorder="1"/>
    <xf numFmtId="0" fontId="39" fillId="0" borderId="0" xfId="0" applyFont="1" applyAlignment="1">
      <alignment wrapText="1"/>
    </xf>
    <xf numFmtId="4" fontId="0" fillId="0" borderId="0" xfId="0" applyNumberFormat="1" applyFill="1"/>
    <xf numFmtId="4" fontId="1" fillId="0" borderId="0" xfId="1" applyNumberFormat="1" applyFill="1"/>
    <xf numFmtId="2" fontId="0" fillId="0" borderId="2" xfId="1" applyNumberFormat="1" applyFont="1" applyFill="1" applyBorder="1"/>
    <xf numFmtId="4" fontId="16" fillId="0" borderId="4" xfId="0" applyNumberFormat="1" applyFont="1" applyBorder="1" applyAlignment="1" applyProtection="1">
      <alignment horizontal="center" vertical="center"/>
      <protection locked="0"/>
    </xf>
    <xf numFmtId="4" fontId="16" fillId="0" borderId="3" xfId="0" applyNumberFormat="1" applyFont="1" applyBorder="1" applyAlignment="1" applyProtection="1">
      <alignment horizontal="center" vertical="center"/>
      <protection locked="0"/>
    </xf>
    <xf numFmtId="4" fontId="16" fillId="0" borderId="5" xfId="0" applyNumberFormat="1" applyFont="1" applyBorder="1" applyAlignment="1" applyProtection="1">
      <alignment horizontal="center" vertical="center"/>
      <protection locked="0"/>
    </xf>
    <xf numFmtId="4" fontId="3" fillId="0" borderId="10" xfId="0" applyNumberFormat="1" applyFont="1" applyBorder="1" applyAlignment="1" applyProtection="1">
      <alignment horizontal="center" vertical="center"/>
      <protection locked="0"/>
    </xf>
    <xf numFmtId="4" fontId="3" fillId="0" borderId="2" xfId="0" applyNumberFormat="1" applyFont="1" applyBorder="1" applyAlignment="1" applyProtection="1">
      <alignment horizontal="center" vertical="center"/>
      <protection locked="0"/>
    </xf>
    <xf numFmtId="4" fontId="3" fillId="0" borderId="8"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Alignment="1">
      <alignment horizontal="center"/>
    </xf>
    <xf numFmtId="0" fontId="7" fillId="0" borderId="0" xfId="0" applyFont="1" applyAlignment="1">
      <alignment horizontal="center"/>
    </xf>
    <xf numFmtId="0" fontId="1" fillId="2" borderId="1" xfId="0" applyFont="1" applyFill="1" applyBorder="1" applyAlignment="1">
      <alignment wrapText="1"/>
    </xf>
    <xf numFmtId="0" fontId="0" fillId="2" borderId="1" xfId="0" applyFill="1" applyBorder="1" applyAlignment="1">
      <alignment wrapText="1"/>
    </xf>
    <xf numFmtId="0" fontId="7" fillId="0" borderId="0" xfId="0" applyFont="1" applyAlignment="1">
      <alignment horizontal="left"/>
    </xf>
    <xf numFmtId="0" fontId="3" fillId="0" borderId="0" xfId="0" applyFont="1" applyAlignment="1">
      <alignment horizontal="left"/>
    </xf>
    <xf numFmtId="0" fontId="1" fillId="0" borderId="0" xfId="0" applyFont="1" applyAlignment="1">
      <alignment horizontal="center"/>
    </xf>
    <xf numFmtId="0" fontId="6" fillId="0" borderId="0" xfId="0" applyFont="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42" fillId="0" borderId="0" xfId="0" applyFont="1" applyAlignment="1">
      <alignment horizontal="left"/>
    </xf>
    <xf numFmtId="0" fontId="2" fillId="5" borderId="4" xfId="0" applyFont="1" applyFill="1" applyBorder="1" applyAlignment="1">
      <alignment horizontal="left" wrapText="1"/>
    </xf>
    <xf numFmtId="0" fontId="2" fillId="5" borderId="5" xfId="0" applyFont="1" applyFill="1" applyBorder="1" applyAlignment="1">
      <alignment horizontal="left" wrapText="1"/>
    </xf>
    <xf numFmtId="0" fontId="0" fillId="0" borderId="13" xfId="0" applyBorder="1" applyAlignment="1">
      <alignment horizontal="left"/>
    </xf>
    <xf numFmtId="0" fontId="0" fillId="0" borderId="14" xfId="0" applyBorder="1" applyAlignment="1">
      <alignment horizontal="left"/>
    </xf>
    <xf numFmtId="167" fontId="1" fillId="0" borderId="2" xfId="0" applyNumberFormat="1" applyFont="1" applyBorder="1" applyAlignment="1">
      <alignment horizontal="center"/>
    </xf>
    <xf numFmtId="4" fontId="1" fillId="0" borderId="2"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left"/>
    </xf>
    <xf numFmtId="0" fontId="0" fillId="0" borderId="0" xfId="0" applyAlignment="1">
      <alignment horizontal="left"/>
    </xf>
    <xf numFmtId="167" fontId="0" fillId="0" borderId="2" xfId="0" applyNumberFormat="1" applyBorder="1" applyAlignment="1">
      <alignment horizontal="center"/>
    </xf>
    <xf numFmtId="0" fontId="1" fillId="0" borderId="2" xfId="0" applyFont="1" applyBorder="1" applyAlignment="1">
      <alignment horizontal="left"/>
    </xf>
    <xf numFmtId="0" fontId="0" fillId="0" borderId="2" xfId="0" applyBorder="1" applyAlignment="1">
      <alignment horizontal="left"/>
    </xf>
    <xf numFmtId="0" fontId="17" fillId="0" borderId="0" xfId="0" applyFont="1" applyAlignment="1">
      <alignment horizontal="left" wrapText="1"/>
    </xf>
    <xf numFmtId="0" fontId="8" fillId="0" borderId="0" xfId="0" applyFont="1" applyAlignment="1">
      <alignment horizontal="center"/>
    </xf>
    <xf numFmtId="49" fontId="1" fillId="0" borderId="0" xfId="0" applyNumberFormat="1" applyFont="1" applyAlignment="1">
      <alignment horizontal="left" wrapText="1"/>
    </xf>
    <xf numFmtId="0" fontId="4" fillId="0" borderId="0" xfId="0" applyFont="1" applyAlignment="1">
      <alignment horizontal="center"/>
    </xf>
    <xf numFmtId="0" fontId="21" fillId="6" borderId="0" xfId="0" applyFont="1" applyFill="1" applyAlignment="1">
      <alignment horizontal="center"/>
    </xf>
    <xf numFmtId="0" fontId="8" fillId="0" borderId="0" xfId="0" applyFont="1" applyAlignment="1">
      <alignment horizontal="left"/>
    </xf>
    <xf numFmtId="0" fontId="0" fillId="0" borderId="9" xfId="0" applyBorder="1" applyAlignment="1">
      <alignment horizontal="center"/>
    </xf>
    <xf numFmtId="0" fontId="0" fillId="0" borderId="7" xfId="0" applyBorder="1" applyAlignment="1">
      <alignment horizontal="center"/>
    </xf>
    <xf numFmtId="49" fontId="0" fillId="0" borderId="9" xfId="0" applyNumberFormat="1" applyBorder="1" applyAlignment="1">
      <alignment horizontal="center"/>
    </xf>
    <xf numFmtId="49" fontId="0" fillId="0" borderId="7" xfId="0" applyNumberFormat="1" applyBorder="1" applyAlignment="1">
      <alignment horizontal="center"/>
    </xf>
    <xf numFmtId="49" fontId="0" fillId="4" borderId="4" xfId="0" applyNumberFormat="1" applyFill="1" applyBorder="1" applyAlignment="1">
      <alignment horizontal="center"/>
    </xf>
    <xf numFmtId="49" fontId="0" fillId="4" borderId="5" xfId="0" applyNumberFormat="1"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xf>
    <xf numFmtId="0" fontId="1" fillId="3" borderId="5" xfId="0" applyFont="1" applyFill="1" applyBorder="1" applyAlignment="1">
      <alignment horizontal="center"/>
    </xf>
    <xf numFmtId="0" fontId="8"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xf>
    <xf numFmtId="0" fontId="21" fillId="0" borderId="0" xfId="0" applyFont="1" applyAlignment="1">
      <alignment horizontal="left" wrapText="1"/>
    </xf>
    <xf numFmtId="0" fontId="14" fillId="0" borderId="0" xfId="0" applyFont="1" applyAlignment="1">
      <alignment horizontal="center"/>
    </xf>
    <xf numFmtId="0" fontId="21" fillId="0" borderId="0" xfId="0" applyFont="1" applyAlignment="1">
      <alignment horizontal="center"/>
    </xf>
    <xf numFmtId="167" fontId="2" fillId="0" borderId="0" xfId="0" applyNumberFormat="1" applyFont="1" applyAlignment="1">
      <alignment horizontal="right"/>
    </xf>
  </cellXfs>
  <cellStyles count="7">
    <cellStyle name="Comma" xfId="1" builtinId="3"/>
    <cellStyle name="Comma 2" xfId="4"/>
    <cellStyle name="Currency" xfId="2" builtinId="4"/>
    <cellStyle name="Currency 2" xfId="5"/>
    <cellStyle name="Hyperlink 2" xfId="3"/>
    <cellStyle name="Normal" xfId="0" builtinId="0"/>
    <cellStyle name="Percent 2" xfId="6"/>
  </cellStyles>
  <dxfs count="0"/>
  <tableStyles count="0" defaultTableStyle="TableStyleMedium9" defaultPivotStyle="PivotStyleLight16"/>
  <colors>
    <mruColors>
      <color rgb="FFF9A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951230</xdr:colOff>
      <xdr:row>2</xdr:row>
      <xdr:rowOff>909320</xdr:rowOff>
    </xdr:from>
    <xdr:to>
      <xdr:col>1</xdr:col>
      <xdr:colOff>2971800</xdr:colOff>
      <xdr:row>2</xdr:row>
      <xdr:rowOff>1765300</xdr:rowOff>
    </xdr:to>
    <xdr:sp macro="" textlink="">
      <xdr:nvSpPr>
        <xdr:cNvPr id="1025" name="Text Box 1">
          <a:extLst>
            <a:ext uri="{FF2B5EF4-FFF2-40B4-BE49-F238E27FC236}">
              <a16:creationId xmlns:a16="http://schemas.microsoft.com/office/drawing/2014/main" xmlns="" id="{00000000-0008-0000-0400-000001040000}"/>
            </a:ext>
          </a:extLst>
        </xdr:cNvPr>
        <xdr:cNvSpPr txBox="1">
          <a:spLocks noChangeArrowheads="1"/>
        </xdr:cNvSpPr>
      </xdr:nvSpPr>
      <xdr:spPr bwMode="auto">
        <a:xfrm>
          <a:off x="1433830" y="1582420"/>
          <a:ext cx="2020570" cy="85598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Maximum Points</a:t>
          </a:r>
        </a:p>
        <a:p>
          <a:pPr algn="ctr" rtl="0">
            <a:defRPr sz="1000"/>
          </a:pPr>
          <a:r>
            <a:rPr lang="en-US" sz="1000" b="1" i="0" strike="noStrike">
              <a:solidFill>
                <a:srgbClr val="000000"/>
              </a:solidFill>
              <a:latin typeface="Arial"/>
              <a:cs typeface="Arial"/>
            </a:rPr>
            <a:t>100</a:t>
          </a:r>
        </a:p>
        <a:p>
          <a:pPr algn="ctr" rtl="0">
            <a:defRPr sz="1000"/>
          </a:pPr>
          <a:r>
            <a:rPr lang="en-US" sz="1000" b="1" i="0" u="sng" strike="noStrike">
              <a:solidFill>
                <a:srgbClr val="000000"/>
              </a:solidFill>
              <a:latin typeface="Arial"/>
              <a:cs typeface="Arial"/>
            </a:rPr>
            <a:t>High Points Wins Contract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104775</xdr:rowOff>
    </xdr:from>
    <xdr:ext cx="184731" cy="264560"/>
    <xdr:sp macro="" textlink="">
      <xdr:nvSpPr>
        <xdr:cNvPr id="2" name="TextBox 1">
          <a:extLst>
            <a:ext uri="{FF2B5EF4-FFF2-40B4-BE49-F238E27FC236}">
              <a16:creationId xmlns:a16="http://schemas.microsoft.com/office/drawing/2014/main" xmlns="" id="{00000000-0008-0000-0F00-000002000000}"/>
            </a:ext>
          </a:extLst>
        </xdr:cNvPr>
        <xdr:cNvSpPr txBox="1"/>
      </xdr:nvSpPr>
      <xdr:spPr>
        <a:xfrm>
          <a:off x="2057400" y="46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www.michigan.gov/mde/0,4615,7-140-43092_50144-200565--,00.html" TargetMode="External"/><Relationship Id="rId7" Type="http://schemas.openxmlformats.org/officeDocument/2006/relationships/printerSettings" Target="../printerSettings/printerSettings25.bin"/><Relationship Id="rId2" Type="http://schemas.openxmlformats.org/officeDocument/2006/relationships/hyperlink" Target="http://www.michigan.gov/mde/0,4615,7-140-43092_25656---,00.html" TargetMode="External"/><Relationship Id="rId1" Type="http://schemas.openxmlformats.org/officeDocument/2006/relationships/hyperlink" Target="http://www.michigan.gov/mde/0,1607,7-140-43092_34491---,00.html" TargetMode="External"/><Relationship Id="rId6" Type="http://schemas.openxmlformats.org/officeDocument/2006/relationships/hyperlink" Target="https://www.fns.usda.gov/school-meals/policy" TargetMode="External"/><Relationship Id="rId5" Type="http://schemas.openxmlformats.org/officeDocument/2006/relationships/hyperlink" Target="http://www.fns.usda.gov/cnd/Governance/Legislation/nutritionstandards.htm" TargetMode="External"/><Relationship Id="rId4" Type="http://schemas.openxmlformats.org/officeDocument/2006/relationships/hyperlink" Target="http://www.michigan.gov/mde/0,4615,7-140-43092_50144-194515--,00.html"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7"/>
  <sheetViews>
    <sheetView showGridLines="0" zoomScaleNormal="100" workbookViewId="0">
      <selection activeCell="A5" sqref="A5"/>
    </sheetView>
  </sheetViews>
  <sheetFormatPr defaultRowHeight="12.75" x14ac:dyDescent="0.2"/>
  <cols>
    <col min="1" max="1" width="83.42578125" customWidth="1"/>
  </cols>
  <sheetData>
    <row r="1" spans="1:12" ht="26.25" customHeight="1" x14ac:dyDescent="0.4">
      <c r="A1" s="82" t="s">
        <v>113</v>
      </c>
      <c r="B1" s="79"/>
      <c r="C1" s="79"/>
      <c r="D1" s="79"/>
      <c r="E1" s="79"/>
      <c r="F1" s="79"/>
      <c r="G1" s="79"/>
      <c r="H1" s="79"/>
      <c r="I1" s="79"/>
    </row>
    <row r="3" spans="1:12" ht="47.25" x14ac:dyDescent="0.25">
      <c r="A3" s="180" t="s">
        <v>320</v>
      </c>
      <c r="B3" s="83"/>
      <c r="C3" s="83"/>
      <c r="D3" s="83"/>
      <c r="E3" s="83"/>
      <c r="F3" s="83"/>
      <c r="G3" s="83"/>
      <c r="H3" s="83"/>
      <c r="I3" s="83"/>
      <c r="J3" s="83"/>
      <c r="K3" s="83"/>
      <c r="L3" s="83"/>
    </row>
    <row r="4" spans="1:12" ht="15" x14ac:dyDescent="0.2">
      <c r="A4" s="83"/>
      <c r="B4" s="83"/>
      <c r="C4" s="83"/>
      <c r="D4" s="83"/>
      <c r="E4" s="83"/>
      <c r="F4" s="83"/>
      <c r="G4" s="83"/>
      <c r="H4" s="83"/>
      <c r="I4" s="83"/>
      <c r="J4" s="83"/>
      <c r="K4" s="83"/>
      <c r="L4" s="83"/>
    </row>
    <row r="5" spans="1:12" ht="78.75" x14ac:dyDescent="0.25">
      <c r="A5" s="180" t="s">
        <v>321</v>
      </c>
      <c r="B5" s="83"/>
      <c r="C5" s="83"/>
      <c r="D5" s="83"/>
      <c r="E5" s="83"/>
      <c r="F5" s="83"/>
      <c r="G5" s="83"/>
      <c r="H5" s="83"/>
      <c r="I5" s="83"/>
      <c r="J5" s="83"/>
      <c r="K5" s="83"/>
      <c r="L5" s="83"/>
    </row>
    <row r="6" spans="1:12" ht="15.75" x14ac:dyDescent="0.25">
      <c r="A6" s="31"/>
      <c r="B6" s="83"/>
      <c r="C6" s="83"/>
      <c r="D6" s="83"/>
      <c r="E6" s="83"/>
      <c r="F6" s="83"/>
      <c r="G6" s="83"/>
      <c r="H6" s="83"/>
      <c r="I6" s="83"/>
      <c r="J6" s="83"/>
      <c r="K6" s="83"/>
      <c r="L6" s="83"/>
    </row>
    <row r="7" spans="1:12" ht="30.75" customHeight="1" x14ac:dyDescent="0.25">
      <c r="A7" s="180" t="s">
        <v>322</v>
      </c>
      <c r="B7" s="83"/>
      <c r="C7" s="83"/>
      <c r="D7" s="83"/>
      <c r="E7" s="83"/>
      <c r="F7" s="83"/>
      <c r="G7" s="83"/>
      <c r="H7" s="83"/>
      <c r="I7" s="83"/>
      <c r="J7" s="83"/>
      <c r="K7" s="83"/>
      <c r="L7" s="83"/>
    </row>
    <row r="8" spans="1:12" ht="15.75" x14ac:dyDescent="0.25">
      <c r="A8" s="180"/>
      <c r="B8" s="83"/>
      <c r="C8" s="83"/>
      <c r="D8" s="83"/>
      <c r="E8" s="83"/>
      <c r="F8" s="83"/>
      <c r="G8" s="83"/>
      <c r="H8" s="83"/>
      <c r="I8" s="83"/>
      <c r="J8" s="83"/>
      <c r="K8" s="83"/>
      <c r="L8" s="83"/>
    </row>
    <row r="9" spans="1:12" ht="31.5" x14ac:dyDescent="0.25">
      <c r="A9" s="180" t="s">
        <v>323</v>
      </c>
      <c r="B9" s="83"/>
      <c r="C9" s="83"/>
      <c r="D9" s="83"/>
      <c r="E9" s="83"/>
      <c r="F9" s="83"/>
      <c r="G9" s="83"/>
      <c r="H9" s="83"/>
      <c r="I9" s="83"/>
      <c r="J9" s="83"/>
      <c r="K9" s="83"/>
      <c r="L9" s="83"/>
    </row>
    <row r="10" spans="1:12" ht="15.75" x14ac:dyDescent="0.25">
      <c r="A10" s="180"/>
      <c r="B10" s="83"/>
      <c r="C10" s="83"/>
      <c r="D10" s="83"/>
      <c r="E10" s="83"/>
      <c r="F10" s="83"/>
      <c r="G10" s="83"/>
      <c r="H10" s="83"/>
      <c r="I10" s="83"/>
      <c r="J10" s="83"/>
      <c r="K10" s="83"/>
      <c r="L10" s="83"/>
    </row>
    <row r="11" spans="1:12" ht="63" x14ac:dyDescent="0.25">
      <c r="A11" s="180" t="s">
        <v>324</v>
      </c>
      <c r="B11" s="83"/>
      <c r="C11" s="83"/>
      <c r="D11" s="83"/>
      <c r="E11" s="83"/>
      <c r="F11" s="83"/>
      <c r="G11" s="83"/>
      <c r="H11" s="83"/>
      <c r="I11" s="83"/>
      <c r="J11" s="83"/>
      <c r="K11" s="83"/>
      <c r="L11" s="83"/>
    </row>
    <row r="12" spans="1:12" ht="15.75" x14ac:dyDescent="0.25">
      <c r="A12" s="31"/>
      <c r="B12" s="83"/>
      <c r="C12" s="83"/>
      <c r="D12" s="83"/>
      <c r="E12" s="83"/>
      <c r="F12" s="83"/>
      <c r="G12" s="83"/>
      <c r="H12" s="83"/>
      <c r="I12" s="83"/>
      <c r="J12" s="83"/>
      <c r="K12" s="83"/>
      <c r="L12" s="83"/>
    </row>
    <row r="13" spans="1:12" ht="15.75" x14ac:dyDescent="0.25">
      <c r="A13" s="31"/>
      <c r="B13" s="83"/>
      <c r="C13" s="83"/>
      <c r="D13" s="83"/>
      <c r="E13" s="83"/>
      <c r="F13" s="83"/>
      <c r="G13" s="83"/>
      <c r="H13" s="83"/>
      <c r="I13" s="83"/>
      <c r="J13" s="83"/>
      <c r="K13" s="83"/>
      <c r="L13" s="83"/>
    </row>
    <row r="14" spans="1:12" ht="15" x14ac:dyDescent="0.2">
      <c r="A14" s="83"/>
      <c r="B14" s="83"/>
      <c r="C14" s="83"/>
      <c r="D14" s="83"/>
      <c r="E14" s="83"/>
      <c r="F14" s="83"/>
      <c r="G14" s="83"/>
      <c r="H14" s="83"/>
      <c r="I14" s="83"/>
      <c r="J14" s="83"/>
      <c r="K14" s="83"/>
      <c r="L14" s="83"/>
    </row>
    <row r="15" spans="1:12" ht="15.75" x14ac:dyDescent="0.25">
      <c r="A15" s="31"/>
      <c r="B15" s="83"/>
      <c r="C15" s="83"/>
      <c r="D15" s="83"/>
      <c r="E15" s="83"/>
      <c r="F15" s="83"/>
      <c r="G15" s="83"/>
      <c r="H15" s="83"/>
      <c r="I15" s="83"/>
      <c r="J15" s="83"/>
      <c r="K15" s="83"/>
      <c r="L15" s="83"/>
    </row>
    <row r="16" spans="1:12" ht="15.75" x14ac:dyDescent="0.25">
      <c r="A16" s="31"/>
      <c r="B16" s="83"/>
      <c r="C16" s="83"/>
      <c r="D16" s="83"/>
      <c r="E16" s="83"/>
      <c r="F16" s="83"/>
      <c r="G16" s="83"/>
      <c r="H16" s="83"/>
      <c r="I16" s="83"/>
      <c r="J16" s="83"/>
      <c r="K16" s="83"/>
      <c r="L16" s="83"/>
    </row>
    <row r="17" spans="1:12" ht="15.75" x14ac:dyDescent="0.25">
      <c r="A17" s="31"/>
      <c r="B17" s="83"/>
      <c r="C17" s="83"/>
      <c r="D17" s="83"/>
      <c r="E17" s="83"/>
      <c r="F17" s="83"/>
      <c r="G17" s="83"/>
      <c r="H17" s="83"/>
      <c r="I17" s="83"/>
      <c r="J17" s="83"/>
      <c r="K17" s="83"/>
      <c r="L17" s="83"/>
    </row>
  </sheetData>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44"/>
  <sheetViews>
    <sheetView tabSelected="1" zoomScaleNormal="100" workbookViewId="0">
      <selection activeCell="E65" sqref="E65"/>
    </sheetView>
  </sheetViews>
  <sheetFormatPr defaultRowHeight="12.75" x14ac:dyDescent="0.2"/>
  <cols>
    <col min="1" max="1" width="43.85546875" customWidth="1"/>
    <col min="2" max="2" width="12.85546875" customWidth="1"/>
    <col min="3" max="3" width="9.140625" style="59" customWidth="1"/>
    <col min="4" max="4" width="11.85546875" style="59" customWidth="1"/>
    <col min="5" max="5" width="11" style="64" customWidth="1"/>
    <col min="6" max="6" width="10.7109375" style="64" customWidth="1"/>
    <col min="7" max="7" width="10.140625" style="64" customWidth="1"/>
    <col min="8" max="8" width="26.85546875" style="59" customWidth="1"/>
  </cols>
  <sheetData>
    <row r="1" spans="1:8" ht="15.75" x14ac:dyDescent="0.25">
      <c r="A1" s="84" t="s">
        <v>247</v>
      </c>
      <c r="B1" s="84"/>
      <c r="D1" s="84"/>
      <c r="E1" s="84"/>
      <c r="F1" s="84"/>
      <c r="G1" s="84"/>
      <c r="H1" s="84"/>
    </row>
    <row r="2" spans="1:8" ht="15.75" x14ac:dyDescent="0.25">
      <c r="A2" s="84" t="s">
        <v>169</v>
      </c>
      <c r="B2" s="84"/>
      <c r="C2" s="84"/>
      <c r="D2" s="84"/>
      <c r="E2" s="84"/>
      <c r="F2" s="84"/>
      <c r="G2" s="84"/>
      <c r="H2" s="84"/>
    </row>
    <row r="3" spans="1:8" ht="15.75" x14ac:dyDescent="0.25">
      <c r="A3" s="31" t="s">
        <v>0</v>
      </c>
      <c r="B3" s="31"/>
      <c r="C3" s="31"/>
      <c r="D3" s="31"/>
      <c r="E3" s="31"/>
      <c r="F3" s="31"/>
      <c r="G3" s="31"/>
      <c r="H3"/>
    </row>
    <row r="4" spans="1:8" ht="15.75" x14ac:dyDescent="0.25">
      <c r="A4" s="19"/>
      <c r="B4" s="19"/>
      <c r="C4" s="68"/>
      <c r="D4" s="68"/>
      <c r="E4" s="105"/>
      <c r="F4" s="105"/>
      <c r="G4" s="106"/>
    </row>
    <row r="5" spans="1:8" ht="27.75" customHeight="1" x14ac:dyDescent="0.2">
      <c r="A5" s="2"/>
      <c r="B5" s="2"/>
      <c r="C5" s="281" t="s">
        <v>248</v>
      </c>
      <c r="D5" s="281"/>
      <c r="E5" s="282" t="s">
        <v>249</v>
      </c>
      <c r="F5" s="282"/>
      <c r="G5" s="282"/>
      <c r="H5" s="107" t="s">
        <v>250</v>
      </c>
    </row>
    <row r="6" spans="1:8" x14ac:dyDescent="0.2">
      <c r="A6" s="7" t="s">
        <v>124</v>
      </c>
      <c r="B6" s="7" t="s">
        <v>63</v>
      </c>
      <c r="C6" s="69" t="s">
        <v>42</v>
      </c>
      <c r="D6" s="69" t="s">
        <v>64</v>
      </c>
      <c r="E6" s="91" t="s">
        <v>40</v>
      </c>
      <c r="F6" s="91" t="s">
        <v>50</v>
      </c>
      <c r="G6" s="91" t="s">
        <v>41</v>
      </c>
      <c r="H6" s="61" t="s">
        <v>125</v>
      </c>
    </row>
    <row r="7" spans="1:8" x14ac:dyDescent="0.2">
      <c r="A7" s="6" t="s">
        <v>196</v>
      </c>
      <c r="B7" s="14"/>
      <c r="H7" s="62"/>
    </row>
    <row r="8" spans="1:8" x14ac:dyDescent="0.2">
      <c r="A8" s="93" t="s">
        <v>490</v>
      </c>
      <c r="B8" s="14">
        <v>86</v>
      </c>
      <c r="C8" s="62">
        <v>2</v>
      </c>
      <c r="D8" s="62">
        <v>0</v>
      </c>
      <c r="E8" s="65">
        <v>7.3</v>
      </c>
      <c r="F8" s="65">
        <v>59.6</v>
      </c>
      <c r="G8" s="65">
        <v>0</v>
      </c>
      <c r="H8" s="62">
        <v>0</v>
      </c>
    </row>
    <row r="9" spans="1:8" x14ac:dyDescent="0.2">
      <c r="A9" s="93" t="s">
        <v>486</v>
      </c>
      <c r="B9" s="14">
        <v>394</v>
      </c>
      <c r="C9" s="62">
        <v>2</v>
      </c>
      <c r="D9" s="62">
        <v>0</v>
      </c>
      <c r="E9" s="65">
        <v>12.4</v>
      </c>
      <c r="F9" s="65">
        <v>101.3</v>
      </c>
      <c r="G9" s="65">
        <v>0</v>
      </c>
      <c r="H9" s="62">
        <v>0</v>
      </c>
    </row>
    <row r="10" spans="1:8" x14ac:dyDescent="0.2">
      <c r="A10" s="93" t="s">
        <v>498</v>
      </c>
      <c r="B10" s="14">
        <v>493</v>
      </c>
      <c r="C10" s="62">
        <v>2</v>
      </c>
      <c r="D10" s="62">
        <v>1.25</v>
      </c>
      <c r="E10" s="65">
        <v>14.1</v>
      </c>
      <c r="F10" s="65">
        <v>43.9</v>
      </c>
      <c r="G10" s="65">
        <v>2.9</v>
      </c>
      <c r="H10" s="62">
        <v>64</v>
      </c>
    </row>
    <row r="11" spans="1:8" x14ac:dyDescent="0.2">
      <c r="A11" s="93" t="s">
        <v>491</v>
      </c>
      <c r="B11" s="14">
        <v>371</v>
      </c>
      <c r="C11" s="62">
        <v>2</v>
      </c>
      <c r="D11" s="62">
        <v>1.25</v>
      </c>
      <c r="E11" s="65">
        <v>7.7</v>
      </c>
      <c r="F11" s="65">
        <v>37.799999999999997</v>
      </c>
      <c r="G11" s="65">
        <v>3.3</v>
      </c>
      <c r="H11" s="62">
        <v>0</v>
      </c>
    </row>
    <row r="12" spans="1:8" x14ac:dyDescent="0.2">
      <c r="A12" s="93" t="s">
        <v>487</v>
      </c>
      <c r="B12" s="14">
        <v>466</v>
      </c>
      <c r="C12" s="62">
        <v>2</v>
      </c>
      <c r="D12" s="62">
        <v>0</v>
      </c>
      <c r="E12" s="65">
        <v>12.7</v>
      </c>
      <c r="F12" s="65">
        <v>103.7</v>
      </c>
      <c r="G12" s="65">
        <v>0</v>
      </c>
      <c r="H12" s="62">
        <v>0</v>
      </c>
    </row>
    <row r="13" spans="1:8" x14ac:dyDescent="0.2">
      <c r="A13" s="93" t="s">
        <v>497</v>
      </c>
      <c r="B13" s="14">
        <v>319</v>
      </c>
      <c r="C13" s="62">
        <v>2</v>
      </c>
      <c r="D13" s="62">
        <v>0</v>
      </c>
      <c r="E13" s="65">
        <v>19.899999999999999</v>
      </c>
      <c r="F13" s="65">
        <v>162.30000000000001</v>
      </c>
      <c r="G13" s="65">
        <v>0</v>
      </c>
      <c r="H13" s="62">
        <v>0</v>
      </c>
    </row>
    <row r="14" spans="1:8" x14ac:dyDescent="0.2">
      <c r="A14" s="93" t="s">
        <v>488</v>
      </c>
      <c r="B14" s="14">
        <v>504</v>
      </c>
      <c r="C14" s="62">
        <v>2</v>
      </c>
      <c r="D14" s="62">
        <v>1.25</v>
      </c>
      <c r="E14" s="65">
        <v>26.6</v>
      </c>
      <c r="F14" s="65">
        <v>96.8</v>
      </c>
      <c r="G14" s="65">
        <v>9.6999999999999993</v>
      </c>
      <c r="H14" s="62">
        <v>200</v>
      </c>
    </row>
    <row r="15" spans="1:8" x14ac:dyDescent="0.2">
      <c r="A15" s="93" t="s">
        <v>494</v>
      </c>
      <c r="B15" s="14">
        <v>502</v>
      </c>
      <c r="C15" s="62">
        <v>2</v>
      </c>
      <c r="D15" s="62">
        <v>0</v>
      </c>
      <c r="E15" s="65">
        <v>15.5</v>
      </c>
      <c r="F15" s="65">
        <v>126.5</v>
      </c>
      <c r="G15" s="65">
        <v>0</v>
      </c>
      <c r="H15" s="62">
        <v>0</v>
      </c>
    </row>
    <row r="16" spans="1:8" x14ac:dyDescent="0.2">
      <c r="A16" s="93" t="s">
        <v>489</v>
      </c>
      <c r="B16" s="14">
        <v>409</v>
      </c>
      <c r="C16" s="62">
        <v>2</v>
      </c>
      <c r="D16" s="62">
        <v>0</v>
      </c>
      <c r="E16" s="65">
        <v>17.3</v>
      </c>
      <c r="F16" s="65">
        <v>141.4</v>
      </c>
      <c r="G16" s="65">
        <v>0</v>
      </c>
      <c r="H16" s="62">
        <v>15</v>
      </c>
    </row>
    <row r="17" spans="1:8" x14ac:dyDescent="0.2">
      <c r="A17" s="93" t="s">
        <v>492</v>
      </c>
      <c r="B17" s="14">
        <v>1452</v>
      </c>
      <c r="C17" s="62">
        <v>2</v>
      </c>
      <c r="D17" s="62">
        <v>1.25</v>
      </c>
      <c r="E17" s="65">
        <v>25.9</v>
      </c>
      <c r="F17" s="65">
        <v>138.69999999999999</v>
      </c>
      <c r="G17" s="65">
        <v>10.1</v>
      </c>
      <c r="H17" s="62">
        <v>2860</v>
      </c>
    </row>
    <row r="18" spans="1:8" x14ac:dyDescent="0.2">
      <c r="A18" s="93" t="s">
        <v>493</v>
      </c>
      <c r="B18" s="14">
        <v>197</v>
      </c>
      <c r="C18" s="62">
        <v>2</v>
      </c>
      <c r="D18" s="62">
        <v>0</v>
      </c>
      <c r="E18" s="65">
        <v>11.5</v>
      </c>
      <c r="F18" s="65">
        <v>93.9</v>
      </c>
      <c r="G18" s="65">
        <v>0</v>
      </c>
      <c r="H18" s="62">
        <v>0</v>
      </c>
    </row>
    <row r="19" spans="1:8" x14ac:dyDescent="0.2">
      <c r="A19" s="93" t="s">
        <v>514</v>
      </c>
      <c r="B19" s="14">
        <v>11</v>
      </c>
      <c r="C19" s="62">
        <v>2</v>
      </c>
      <c r="D19" s="62">
        <v>0</v>
      </c>
      <c r="E19" s="65">
        <v>0.9</v>
      </c>
      <c r="F19" s="65">
        <v>7</v>
      </c>
      <c r="G19" s="65">
        <v>0</v>
      </c>
      <c r="H19" s="62">
        <v>0</v>
      </c>
    </row>
    <row r="20" spans="1:8" x14ac:dyDescent="0.2">
      <c r="A20" s="93" t="s">
        <v>495</v>
      </c>
      <c r="B20" s="14">
        <v>400</v>
      </c>
      <c r="C20" s="62">
        <v>2</v>
      </c>
      <c r="D20" s="62">
        <v>1.25</v>
      </c>
      <c r="E20" s="65">
        <v>3.9</v>
      </c>
      <c r="F20" s="65">
        <v>20.9</v>
      </c>
      <c r="G20" s="65">
        <v>2</v>
      </c>
      <c r="H20" s="62">
        <v>92</v>
      </c>
    </row>
    <row r="21" spans="1:8" x14ac:dyDescent="0.2">
      <c r="A21" s="93" t="s">
        <v>496</v>
      </c>
      <c r="B21" s="14">
        <v>115</v>
      </c>
      <c r="C21" s="62">
        <v>2</v>
      </c>
      <c r="D21" s="62">
        <v>1.25</v>
      </c>
      <c r="E21" s="65">
        <v>1.8</v>
      </c>
      <c r="F21" s="65">
        <v>6.7</v>
      </c>
      <c r="G21" s="65">
        <v>3.3</v>
      </c>
      <c r="H21" s="62">
        <v>0</v>
      </c>
    </row>
    <row r="22" spans="1:8" x14ac:dyDescent="0.2">
      <c r="A22" s="93"/>
      <c r="B22" s="14"/>
      <c r="C22" s="62"/>
      <c r="D22" s="62"/>
      <c r="E22" s="66"/>
      <c r="F22" s="66"/>
      <c r="G22" s="66"/>
      <c r="H22" s="63"/>
    </row>
    <row r="23" spans="1:8" x14ac:dyDescent="0.2">
      <c r="A23" s="93" t="s">
        <v>38</v>
      </c>
      <c r="E23" s="64">
        <f>SUM(E8:E22)</f>
        <v>177.50000000000003</v>
      </c>
      <c r="F23" s="64">
        <f>SUM(F8:F22)</f>
        <v>1140.5000000000002</v>
      </c>
      <c r="G23" s="64">
        <f>SUM(G8:G22)</f>
        <v>31.3</v>
      </c>
      <c r="H23" s="62">
        <f>SUM(H8:H21)</f>
        <v>3231</v>
      </c>
    </row>
    <row r="24" spans="1:8" x14ac:dyDescent="0.2">
      <c r="A24" s="93"/>
      <c r="H24" s="63"/>
    </row>
    <row r="25" spans="1:8" x14ac:dyDescent="0.2">
      <c r="A25" s="122" t="s">
        <v>194</v>
      </c>
      <c r="B25" s="117"/>
      <c r="C25" s="73"/>
      <c r="D25" s="73"/>
      <c r="E25" s="118"/>
      <c r="F25" s="118"/>
      <c r="G25" s="118"/>
      <c r="H25" s="62"/>
    </row>
    <row r="26" spans="1:8" x14ac:dyDescent="0.2">
      <c r="A26" s="93" t="s">
        <v>355</v>
      </c>
      <c r="B26">
        <v>182</v>
      </c>
      <c r="C26" s="59">
        <v>2</v>
      </c>
      <c r="D26" s="59">
        <v>0</v>
      </c>
      <c r="E26" s="64">
        <v>15.8</v>
      </c>
      <c r="F26" s="64">
        <v>87</v>
      </c>
      <c r="G26" s="64">
        <v>15.7</v>
      </c>
      <c r="H26" s="62">
        <v>0</v>
      </c>
    </row>
    <row r="27" spans="1:8" x14ac:dyDescent="0.2">
      <c r="A27" s="93" t="s">
        <v>348</v>
      </c>
      <c r="B27">
        <v>16</v>
      </c>
      <c r="C27" s="59">
        <v>2</v>
      </c>
      <c r="D27" s="59">
        <v>0</v>
      </c>
      <c r="E27" s="64">
        <v>4.3</v>
      </c>
      <c r="F27" s="64">
        <v>6.8</v>
      </c>
      <c r="G27" s="64">
        <v>1.6</v>
      </c>
      <c r="H27" s="62">
        <v>0</v>
      </c>
    </row>
    <row r="28" spans="1:8" x14ac:dyDescent="0.2">
      <c r="A28" s="93" t="s">
        <v>347</v>
      </c>
      <c r="B28">
        <v>30</v>
      </c>
      <c r="C28" s="59">
        <v>2</v>
      </c>
      <c r="D28" s="59">
        <v>0</v>
      </c>
      <c r="E28" s="64">
        <v>0</v>
      </c>
      <c r="F28" s="64">
        <v>9</v>
      </c>
      <c r="G28" s="64">
        <v>0</v>
      </c>
      <c r="H28" s="62">
        <v>0</v>
      </c>
    </row>
    <row r="29" spans="1:8" x14ac:dyDescent="0.2">
      <c r="A29" s="93"/>
      <c r="H29" s="62"/>
    </row>
    <row r="30" spans="1:8" x14ac:dyDescent="0.2">
      <c r="A30" s="93"/>
      <c r="E30" s="67"/>
      <c r="F30" s="67"/>
      <c r="G30" s="67"/>
      <c r="H30" s="63"/>
    </row>
    <row r="31" spans="1:8" x14ac:dyDescent="0.2">
      <c r="A31" s="93" t="s">
        <v>38</v>
      </c>
      <c r="E31" s="64">
        <f>SUM(E26:E30)</f>
        <v>20.100000000000001</v>
      </c>
      <c r="F31" s="64">
        <f>SUM(F26:F30)</f>
        <v>102.8</v>
      </c>
      <c r="G31" s="64">
        <f>SUM(G26:G30)</f>
        <v>17.3</v>
      </c>
      <c r="H31" s="62">
        <v>0</v>
      </c>
    </row>
    <row r="32" spans="1:8" x14ac:dyDescent="0.2">
      <c r="A32" s="93"/>
      <c r="H32" s="63"/>
    </row>
    <row r="33" spans="1:8" x14ac:dyDescent="0.2">
      <c r="A33" s="122" t="s">
        <v>195</v>
      </c>
      <c r="B33" s="117"/>
      <c r="C33" s="73"/>
      <c r="D33" s="73"/>
      <c r="E33" s="118"/>
      <c r="F33" s="118"/>
      <c r="G33" s="118"/>
      <c r="H33" s="62"/>
    </row>
    <row r="34" spans="1:8" x14ac:dyDescent="0.2">
      <c r="A34" s="93" t="s">
        <v>351</v>
      </c>
      <c r="B34">
        <v>1452</v>
      </c>
      <c r="C34" s="59">
        <v>2</v>
      </c>
      <c r="D34" s="59">
        <v>0</v>
      </c>
      <c r="E34" s="64">
        <v>0</v>
      </c>
      <c r="F34" s="252">
        <v>133.13</v>
      </c>
      <c r="G34" s="64">
        <v>0</v>
      </c>
      <c r="H34" s="62">
        <v>0</v>
      </c>
    </row>
    <row r="35" spans="1:8" x14ac:dyDescent="0.2">
      <c r="A35" s="93"/>
      <c r="H35" s="62"/>
    </row>
    <row r="36" spans="1:8" x14ac:dyDescent="0.2">
      <c r="A36" s="93"/>
      <c r="H36" s="62"/>
    </row>
    <row r="37" spans="1:8" x14ac:dyDescent="0.2">
      <c r="A37" s="93"/>
      <c r="H37" s="62"/>
    </row>
    <row r="38" spans="1:8" x14ac:dyDescent="0.2">
      <c r="A38" s="93"/>
      <c r="E38" s="67"/>
      <c r="F38" s="67"/>
      <c r="G38" s="67"/>
      <c r="H38" s="63"/>
    </row>
    <row r="39" spans="1:8" ht="13.5" thickBot="1" x14ac:dyDescent="0.25">
      <c r="A39" s="93" t="s">
        <v>38</v>
      </c>
      <c r="E39" s="64">
        <f>SUM(E34:E38)</f>
        <v>0</v>
      </c>
      <c r="F39" s="64">
        <f>SUM(F34:F38)</f>
        <v>133.13</v>
      </c>
      <c r="G39" s="64">
        <f>SUM(G34:G38)</f>
        <v>0</v>
      </c>
      <c r="H39" s="132">
        <v>0</v>
      </c>
    </row>
    <row r="40" spans="1:8" ht="13.5" thickTop="1" x14ac:dyDescent="0.2">
      <c r="H40" s="59">
        <f>SUM(H23,H31,H39)</f>
        <v>3231</v>
      </c>
    </row>
    <row r="41" spans="1:8" x14ac:dyDescent="0.2">
      <c r="B41" s="14"/>
    </row>
    <row r="42" spans="1:8" ht="52.5" customHeight="1" x14ac:dyDescent="0.2">
      <c r="A42" s="283" t="s">
        <v>520</v>
      </c>
      <c r="B42" s="283"/>
      <c r="C42" s="283"/>
      <c r="D42" s="283"/>
      <c r="E42" s="283"/>
      <c r="F42" s="283"/>
      <c r="G42" s="283"/>
      <c r="H42" s="283"/>
    </row>
    <row r="43" spans="1:8" x14ac:dyDescent="0.2">
      <c r="A43" s="33"/>
    </row>
    <row r="44" spans="1:8" x14ac:dyDescent="0.2">
      <c r="A44" s="284" t="s">
        <v>267</v>
      </c>
      <c r="B44" s="285"/>
      <c r="C44" s="285"/>
      <c r="D44" s="285"/>
      <c r="E44" s="285"/>
      <c r="F44" s="285"/>
      <c r="G44" s="285"/>
      <c r="H44" s="285"/>
    </row>
  </sheetData>
  <mergeCells count="4">
    <mergeCell ref="C5:D5"/>
    <mergeCell ref="E5:G5"/>
    <mergeCell ref="A42:H42"/>
    <mergeCell ref="A44:H44"/>
  </mergeCells>
  <phoneticPr fontId="0" type="noConversion"/>
  <printOptions horizontalCentered="1" gridLines="1"/>
  <pageMargins left="0.75" right="0.75" top="1" bottom="0.49" header="0.5" footer="0.5"/>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6"/>
  <sheetViews>
    <sheetView topLeftCell="A10" zoomScaleNormal="100" workbookViewId="0">
      <selection activeCell="D52" sqref="D52"/>
    </sheetView>
  </sheetViews>
  <sheetFormatPr defaultRowHeight="12.75" x14ac:dyDescent="0.2"/>
  <cols>
    <col min="1" max="1" width="43.85546875" customWidth="1"/>
    <col min="2" max="2" width="10.28515625" customWidth="1"/>
    <col min="3" max="3" width="10.85546875" style="59" customWidth="1"/>
    <col min="4" max="4" width="12.85546875" style="59" customWidth="1"/>
    <col min="5" max="5" width="11.7109375" style="64" customWidth="1"/>
    <col min="6" max="6" width="13.7109375" style="64" customWidth="1"/>
    <col min="7" max="7" width="12.7109375" style="64" customWidth="1"/>
    <col min="8" max="8" width="25" style="59" customWidth="1"/>
  </cols>
  <sheetData>
    <row r="1" spans="1:8" ht="15.75" x14ac:dyDescent="0.25">
      <c r="A1" s="84" t="s">
        <v>251</v>
      </c>
      <c r="B1" s="84"/>
      <c r="C1" s="84"/>
      <c r="D1" s="84"/>
      <c r="E1" s="84"/>
      <c r="F1" s="84"/>
      <c r="G1" s="84"/>
      <c r="H1" s="84"/>
    </row>
    <row r="2" spans="1:8" ht="15.75" x14ac:dyDescent="0.25">
      <c r="A2" s="84" t="s">
        <v>169</v>
      </c>
      <c r="B2" s="84"/>
      <c r="C2" s="84"/>
      <c r="D2" s="84"/>
      <c r="E2" s="84"/>
      <c r="F2" s="84"/>
      <c r="G2" s="84"/>
      <c r="H2" s="84"/>
    </row>
    <row r="3" spans="1:8" ht="15.75" x14ac:dyDescent="0.25">
      <c r="A3" s="31" t="s">
        <v>0</v>
      </c>
      <c r="B3" s="31"/>
      <c r="C3" s="31"/>
      <c r="D3" s="31"/>
      <c r="E3" s="31"/>
      <c r="F3" s="31"/>
      <c r="G3" s="31"/>
      <c r="H3" s="31"/>
    </row>
    <row r="4" spans="1:8" ht="12.75" customHeight="1" x14ac:dyDescent="0.25">
      <c r="A4" s="19"/>
      <c r="B4" s="19"/>
      <c r="C4" s="68"/>
      <c r="D4" s="68"/>
      <c r="F4" s="108"/>
      <c r="G4" s="106"/>
    </row>
    <row r="5" spans="1:8" ht="25.5" customHeight="1" x14ac:dyDescent="0.2">
      <c r="A5" s="2"/>
      <c r="B5" s="2"/>
      <c r="C5" s="281" t="s">
        <v>248</v>
      </c>
      <c r="D5" s="286"/>
      <c r="E5" s="282" t="s">
        <v>249</v>
      </c>
      <c r="F5" s="282"/>
      <c r="G5" s="282"/>
      <c r="H5" s="107" t="s">
        <v>250</v>
      </c>
    </row>
    <row r="6" spans="1:8" ht="17.25" customHeight="1" x14ac:dyDescent="0.2">
      <c r="A6" s="7" t="s">
        <v>123</v>
      </c>
      <c r="B6" s="7" t="s">
        <v>63</v>
      </c>
      <c r="C6" s="69" t="s">
        <v>42</v>
      </c>
      <c r="D6" s="69" t="s">
        <v>64</v>
      </c>
      <c r="E6" s="91" t="s">
        <v>40</v>
      </c>
      <c r="F6" s="91" t="s">
        <v>50</v>
      </c>
      <c r="G6" s="91" t="s">
        <v>41</v>
      </c>
      <c r="H6" s="107" t="s">
        <v>125</v>
      </c>
    </row>
    <row r="7" spans="1:8" x14ac:dyDescent="0.2">
      <c r="A7" s="6" t="s">
        <v>196</v>
      </c>
      <c r="B7" s="14"/>
      <c r="H7" s="62"/>
    </row>
    <row r="8" spans="1:8" x14ac:dyDescent="0.2">
      <c r="A8" s="93" t="s">
        <v>490</v>
      </c>
      <c r="B8" s="14">
        <v>86</v>
      </c>
      <c r="C8" s="59">
        <v>3.75</v>
      </c>
      <c r="D8" s="59">
        <v>0</v>
      </c>
      <c r="E8" s="64">
        <v>7.1</v>
      </c>
      <c r="F8" s="64">
        <v>58.3</v>
      </c>
      <c r="G8" s="64">
        <v>0</v>
      </c>
      <c r="H8" s="62">
        <v>0</v>
      </c>
    </row>
    <row r="9" spans="1:8" x14ac:dyDescent="0.2">
      <c r="A9" s="93" t="s">
        <v>486</v>
      </c>
      <c r="B9" s="14">
        <v>394</v>
      </c>
      <c r="C9" s="59">
        <v>3.75</v>
      </c>
      <c r="D9" s="59">
        <v>0</v>
      </c>
      <c r="E9" s="64">
        <v>25.7</v>
      </c>
      <c r="F9" s="64">
        <v>209.7</v>
      </c>
      <c r="G9" s="64">
        <v>0</v>
      </c>
      <c r="H9" s="62">
        <v>0</v>
      </c>
    </row>
    <row r="10" spans="1:8" x14ac:dyDescent="0.2">
      <c r="A10" s="93" t="s">
        <v>498</v>
      </c>
      <c r="B10" s="14">
        <v>493</v>
      </c>
      <c r="C10" s="59">
        <v>3.75</v>
      </c>
      <c r="D10" s="244" t="s">
        <v>417</v>
      </c>
      <c r="E10" s="64">
        <v>68.7</v>
      </c>
      <c r="F10" s="64">
        <v>132.5</v>
      </c>
      <c r="G10" s="64">
        <v>18.899999999999999</v>
      </c>
      <c r="H10" s="62">
        <v>7700</v>
      </c>
    </row>
    <row r="11" spans="1:8" x14ac:dyDescent="0.2">
      <c r="A11" s="93" t="s">
        <v>491</v>
      </c>
      <c r="B11" s="14">
        <v>371</v>
      </c>
      <c r="C11" s="59">
        <v>3.75</v>
      </c>
      <c r="D11" s="59">
        <v>2.2999999999999998</v>
      </c>
      <c r="E11" s="64">
        <v>38.5</v>
      </c>
      <c r="F11" s="64">
        <v>103.2</v>
      </c>
      <c r="G11" s="64">
        <v>15.3</v>
      </c>
      <c r="H11" s="62">
        <v>0</v>
      </c>
    </row>
    <row r="12" spans="1:8" x14ac:dyDescent="0.2">
      <c r="A12" s="93" t="s">
        <v>487</v>
      </c>
      <c r="B12" s="14">
        <v>466</v>
      </c>
      <c r="C12" s="59">
        <v>3.75</v>
      </c>
      <c r="D12" s="59">
        <v>0</v>
      </c>
      <c r="E12" s="64">
        <v>31.2</v>
      </c>
      <c r="F12" s="64">
        <v>255.3</v>
      </c>
      <c r="G12" s="64">
        <v>0</v>
      </c>
      <c r="H12" s="62">
        <v>0</v>
      </c>
    </row>
    <row r="13" spans="1:8" x14ac:dyDescent="0.2">
      <c r="A13" s="93" t="s">
        <v>497</v>
      </c>
      <c r="B13" s="14">
        <v>319</v>
      </c>
      <c r="C13" s="59">
        <v>3.75</v>
      </c>
      <c r="D13" s="59">
        <v>0</v>
      </c>
      <c r="E13" s="64">
        <v>23.1</v>
      </c>
      <c r="F13" s="64">
        <v>188.9</v>
      </c>
      <c r="G13" s="64">
        <v>0</v>
      </c>
      <c r="H13" s="62">
        <v>0</v>
      </c>
    </row>
    <row r="14" spans="1:8" x14ac:dyDescent="0.2">
      <c r="A14" s="93" t="s">
        <v>488</v>
      </c>
      <c r="B14" s="14">
        <v>504</v>
      </c>
      <c r="C14" s="62">
        <v>3.75</v>
      </c>
      <c r="D14" s="245" t="s">
        <v>418</v>
      </c>
      <c r="E14" s="65">
        <v>66.3</v>
      </c>
      <c r="F14" s="65">
        <v>135.5</v>
      </c>
      <c r="G14" s="65">
        <v>22.7</v>
      </c>
      <c r="H14" s="62">
        <v>13600</v>
      </c>
    </row>
    <row r="15" spans="1:8" x14ac:dyDescent="0.2">
      <c r="A15" s="93" t="s">
        <v>494</v>
      </c>
      <c r="B15" s="14">
        <v>502</v>
      </c>
      <c r="C15" s="62">
        <v>3.75</v>
      </c>
      <c r="D15" s="62">
        <v>0</v>
      </c>
      <c r="E15" s="65">
        <v>31.1</v>
      </c>
      <c r="F15" s="65">
        <v>253.9</v>
      </c>
      <c r="G15" s="65">
        <v>0</v>
      </c>
      <c r="H15" s="62">
        <v>9000</v>
      </c>
    </row>
    <row r="16" spans="1:8" x14ac:dyDescent="0.2">
      <c r="A16" s="93" t="s">
        <v>489</v>
      </c>
      <c r="B16" s="14">
        <v>409</v>
      </c>
      <c r="C16" s="62">
        <v>3.75</v>
      </c>
      <c r="D16" s="62">
        <v>0</v>
      </c>
      <c r="E16" s="65">
        <v>30.3</v>
      </c>
      <c r="F16" s="65">
        <v>247.9</v>
      </c>
      <c r="G16" s="65">
        <v>0</v>
      </c>
      <c r="H16" s="62">
        <v>15800</v>
      </c>
    </row>
    <row r="17" spans="1:8" x14ac:dyDescent="0.2">
      <c r="A17" s="93" t="s">
        <v>492</v>
      </c>
      <c r="B17" s="14">
        <v>1452</v>
      </c>
      <c r="C17" s="62">
        <v>3.75</v>
      </c>
      <c r="D17" s="62">
        <v>2.75</v>
      </c>
      <c r="E17" s="65">
        <v>119.9</v>
      </c>
      <c r="F17" s="65">
        <v>387.9</v>
      </c>
      <c r="G17" s="65">
        <v>40.700000000000003</v>
      </c>
      <c r="H17" s="62">
        <v>61400</v>
      </c>
    </row>
    <row r="18" spans="1:8" x14ac:dyDescent="0.2">
      <c r="A18" s="93" t="s">
        <v>493</v>
      </c>
      <c r="B18" s="14">
        <v>197</v>
      </c>
      <c r="C18" s="62">
        <v>3.75</v>
      </c>
      <c r="D18" s="62">
        <v>0</v>
      </c>
      <c r="E18" s="65">
        <v>11.2</v>
      </c>
      <c r="F18" s="65">
        <v>91.6</v>
      </c>
      <c r="G18" s="65">
        <v>0</v>
      </c>
      <c r="H18" s="62">
        <v>2700</v>
      </c>
    </row>
    <row r="19" spans="1:8" x14ac:dyDescent="0.2">
      <c r="A19" s="93" t="s">
        <v>514</v>
      </c>
      <c r="B19" s="14">
        <v>11</v>
      </c>
      <c r="C19" s="62">
        <v>3.75</v>
      </c>
      <c r="D19" s="62">
        <v>0</v>
      </c>
      <c r="E19" s="65">
        <v>0.9</v>
      </c>
      <c r="F19" s="65">
        <v>6.8</v>
      </c>
      <c r="G19" s="65">
        <v>0</v>
      </c>
      <c r="H19" s="62">
        <v>0</v>
      </c>
    </row>
    <row r="20" spans="1:8" x14ac:dyDescent="0.2">
      <c r="A20" s="93" t="s">
        <v>495</v>
      </c>
      <c r="B20" s="14">
        <v>400</v>
      </c>
      <c r="C20" s="62">
        <v>3.75</v>
      </c>
      <c r="D20" s="62">
        <v>2.75</v>
      </c>
      <c r="E20" s="65">
        <v>37.1</v>
      </c>
      <c r="F20" s="65">
        <v>52.9</v>
      </c>
      <c r="G20" s="65">
        <v>4.5</v>
      </c>
      <c r="H20" s="62">
        <v>13000</v>
      </c>
    </row>
    <row r="21" spans="1:8" x14ac:dyDescent="0.2">
      <c r="A21" s="93" t="s">
        <v>496</v>
      </c>
      <c r="B21" s="14">
        <v>115</v>
      </c>
      <c r="C21" s="62">
        <v>3.75</v>
      </c>
      <c r="D21" s="62">
        <v>2.65</v>
      </c>
      <c r="E21" s="65">
        <v>25.5</v>
      </c>
      <c r="F21" s="65">
        <v>28.6</v>
      </c>
      <c r="G21" s="65">
        <v>7.6</v>
      </c>
      <c r="H21" s="62">
        <v>7300</v>
      </c>
    </row>
    <row r="22" spans="1:8" x14ac:dyDescent="0.2">
      <c r="B22" s="14"/>
      <c r="C22" s="62"/>
      <c r="D22" s="62"/>
      <c r="E22" s="66"/>
      <c r="F22" s="66"/>
      <c r="G22" s="66"/>
      <c r="H22" s="63"/>
    </row>
    <row r="23" spans="1:8" x14ac:dyDescent="0.2">
      <c r="A23" t="s">
        <v>38</v>
      </c>
      <c r="B23" s="14"/>
      <c r="C23" s="62"/>
      <c r="D23" s="62"/>
      <c r="E23" s="65">
        <f>SUM(E8:E22)</f>
        <v>516.59999999999991</v>
      </c>
      <c r="F23" s="65">
        <f>SUM(F8:F22)</f>
        <v>2153.0000000000005</v>
      </c>
      <c r="G23" s="65">
        <f>SUM(G7:G22)</f>
        <v>109.7</v>
      </c>
      <c r="H23" s="62">
        <f>SUM(H8:H22)</f>
        <v>130500</v>
      </c>
    </row>
    <row r="24" spans="1:8" x14ac:dyDescent="0.2">
      <c r="B24" s="14"/>
      <c r="C24" s="62"/>
      <c r="D24" s="62"/>
      <c r="E24" s="65"/>
      <c r="F24" s="65"/>
      <c r="G24" s="65"/>
      <c r="H24" s="63"/>
    </row>
    <row r="25" spans="1:8" x14ac:dyDescent="0.2">
      <c r="A25" s="122" t="s">
        <v>194</v>
      </c>
      <c r="B25" s="123"/>
      <c r="C25" s="124"/>
      <c r="D25" s="124"/>
      <c r="E25" s="125"/>
      <c r="F25" s="125"/>
      <c r="G25" s="125"/>
      <c r="H25" s="62"/>
    </row>
    <row r="26" spans="1:8" x14ac:dyDescent="0.2">
      <c r="A26" s="93" t="s">
        <v>355</v>
      </c>
      <c r="B26" s="14">
        <v>182</v>
      </c>
      <c r="C26" s="62">
        <v>3.75</v>
      </c>
      <c r="D26" s="62">
        <v>2.2999999999999998</v>
      </c>
      <c r="E26" s="65">
        <v>16.600000000000001</v>
      </c>
      <c r="F26" s="65">
        <v>102.4</v>
      </c>
      <c r="G26" s="65">
        <v>16.3</v>
      </c>
      <c r="H26" s="62">
        <v>0</v>
      </c>
    </row>
    <row r="27" spans="1:8" x14ac:dyDescent="0.2">
      <c r="A27" t="s">
        <v>416</v>
      </c>
      <c r="B27" s="14">
        <v>16</v>
      </c>
      <c r="C27" s="62">
        <v>3.75</v>
      </c>
      <c r="D27" s="62">
        <v>2.2999999999999998</v>
      </c>
      <c r="E27" s="65">
        <v>4.3</v>
      </c>
      <c r="F27" s="65">
        <v>6.8</v>
      </c>
      <c r="G27" s="65">
        <v>1.6</v>
      </c>
      <c r="H27" s="62">
        <v>0</v>
      </c>
    </row>
    <row r="28" spans="1:8" x14ac:dyDescent="0.2">
      <c r="A28" t="s">
        <v>347</v>
      </c>
      <c r="B28" s="14">
        <v>30</v>
      </c>
      <c r="C28" s="62">
        <v>3.75</v>
      </c>
      <c r="D28" s="62">
        <v>0</v>
      </c>
      <c r="E28" s="65">
        <v>0</v>
      </c>
      <c r="F28" s="65">
        <v>18</v>
      </c>
      <c r="G28" s="65">
        <v>0</v>
      </c>
      <c r="H28" s="62">
        <v>0</v>
      </c>
    </row>
    <row r="29" spans="1:8" x14ac:dyDescent="0.2">
      <c r="A29" s="6"/>
      <c r="B29" s="14"/>
      <c r="C29" s="62"/>
      <c r="D29" s="62"/>
      <c r="E29" s="65"/>
      <c r="F29" s="65"/>
      <c r="G29" s="65"/>
      <c r="H29" s="62"/>
    </row>
    <row r="30" spans="1:8" x14ac:dyDescent="0.2">
      <c r="B30" s="14"/>
      <c r="C30" s="62"/>
      <c r="D30" s="62"/>
      <c r="E30" s="66"/>
      <c r="F30" s="66"/>
      <c r="G30" s="66"/>
      <c r="H30" s="63"/>
    </row>
    <row r="31" spans="1:8" x14ac:dyDescent="0.2">
      <c r="A31" t="s">
        <v>38</v>
      </c>
      <c r="B31" s="14"/>
      <c r="C31" s="62"/>
      <c r="D31" s="62"/>
      <c r="E31" s="65">
        <f>SUM(E26:E30)</f>
        <v>20.900000000000002</v>
      </c>
      <c r="F31" s="65">
        <f>SUM(F26:F30)</f>
        <v>127.2</v>
      </c>
      <c r="G31" s="65">
        <f>SUM(G26:G30)</f>
        <v>17.900000000000002</v>
      </c>
      <c r="H31" s="62">
        <v>0</v>
      </c>
    </row>
    <row r="32" spans="1:8" x14ac:dyDescent="0.2">
      <c r="B32" s="14"/>
      <c r="C32" s="62"/>
      <c r="D32" s="62"/>
      <c r="E32" s="65"/>
      <c r="F32" s="65"/>
      <c r="G32" s="65"/>
      <c r="H32" s="63"/>
    </row>
    <row r="33" spans="1:8" x14ac:dyDescent="0.2">
      <c r="A33" s="122" t="s">
        <v>195</v>
      </c>
      <c r="B33" s="123"/>
      <c r="C33" s="73"/>
      <c r="D33" s="73"/>
      <c r="E33" s="118"/>
      <c r="F33" s="118"/>
      <c r="G33" s="118"/>
      <c r="H33" s="62"/>
    </row>
    <row r="34" spans="1:8" x14ac:dyDescent="0.2">
      <c r="A34" s="93" t="s">
        <v>359</v>
      </c>
      <c r="B34" s="14"/>
      <c r="D34" s="59">
        <v>0</v>
      </c>
      <c r="F34" s="252">
        <v>213.69</v>
      </c>
      <c r="H34" s="62">
        <v>0</v>
      </c>
    </row>
    <row r="35" spans="1:8" x14ac:dyDescent="0.2">
      <c r="A35" s="93" t="s">
        <v>458</v>
      </c>
      <c r="B35" s="14"/>
      <c r="F35" s="252">
        <v>24.25</v>
      </c>
      <c r="H35" s="62"/>
    </row>
    <row r="36" spans="1:8" x14ac:dyDescent="0.2">
      <c r="B36" s="14"/>
      <c r="H36" s="62"/>
    </row>
    <row r="37" spans="1:8" x14ac:dyDescent="0.2">
      <c r="B37" s="14"/>
      <c r="H37" s="62"/>
    </row>
    <row r="38" spans="1:8" x14ac:dyDescent="0.2">
      <c r="B38" s="14"/>
      <c r="H38" s="62"/>
    </row>
    <row r="39" spans="1:8" x14ac:dyDescent="0.2">
      <c r="B39" s="14"/>
      <c r="E39" s="67"/>
      <c r="F39" s="67"/>
      <c r="G39" s="67"/>
      <c r="H39" s="63"/>
    </row>
    <row r="40" spans="1:8" ht="13.5" thickBot="1" x14ac:dyDescent="0.25">
      <c r="A40" t="s">
        <v>38</v>
      </c>
      <c r="B40" s="14"/>
      <c r="E40" s="65">
        <f>SUM(E34:E39)</f>
        <v>0</v>
      </c>
      <c r="F40" s="65">
        <f>SUM(F34:F39)</f>
        <v>237.94</v>
      </c>
      <c r="G40" s="65">
        <f>SUM(G34:G39)</f>
        <v>0</v>
      </c>
      <c r="H40" s="132">
        <v>0</v>
      </c>
    </row>
    <row r="41" spans="1:8" ht="13.5" thickTop="1" x14ac:dyDescent="0.2">
      <c r="B41" s="14"/>
      <c r="E41" s="65"/>
      <c r="F41" s="65"/>
      <c r="G41" s="65"/>
      <c r="H41" s="62">
        <f>SUM(H23,H31,H40)</f>
        <v>130500</v>
      </c>
    </row>
    <row r="42" spans="1:8" x14ac:dyDescent="0.2">
      <c r="B42" s="14"/>
    </row>
    <row r="43" spans="1:8" ht="56.25" customHeight="1" x14ac:dyDescent="0.2">
      <c r="A43" s="283" t="s">
        <v>481</v>
      </c>
      <c r="B43" s="283"/>
      <c r="C43" s="283"/>
      <c r="D43" s="283"/>
      <c r="E43" s="283"/>
      <c r="F43" s="283"/>
      <c r="G43" s="283"/>
      <c r="H43" s="283"/>
    </row>
    <row r="44" spans="1:8" x14ac:dyDescent="0.2">
      <c r="A44" s="33"/>
    </row>
    <row r="45" spans="1:8" x14ac:dyDescent="0.2">
      <c r="A45" s="284" t="s">
        <v>267</v>
      </c>
      <c r="B45" s="285"/>
      <c r="C45" s="285"/>
      <c r="D45" s="285"/>
      <c r="E45" s="285"/>
      <c r="F45" s="285"/>
      <c r="G45" s="285"/>
      <c r="H45" s="285"/>
    </row>
    <row r="46" spans="1:8" x14ac:dyDescent="0.2">
      <c r="B46" s="14"/>
    </row>
  </sheetData>
  <mergeCells count="4">
    <mergeCell ref="C5:D5"/>
    <mergeCell ref="E5:G5"/>
    <mergeCell ref="A43:H43"/>
    <mergeCell ref="A45:H45"/>
  </mergeCells>
  <phoneticPr fontId="0" type="noConversion"/>
  <printOptions horizontalCentered="1" gridLines="1"/>
  <pageMargins left="0.44" right="0.75" top="1.08" bottom="1" header="0.5" footer="0.5"/>
  <pageSetup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37"/>
  <sheetViews>
    <sheetView zoomScaleNormal="100" workbookViewId="0">
      <selection activeCell="A35" sqref="A35:G35"/>
    </sheetView>
  </sheetViews>
  <sheetFormatPr defaultRowHeight="12.75" x14ac:dyDescent="0.2"/>
  <cols>
    <col min="1" max="1" width="43.85546875" customWidth="1"/>
    <col min="2" max="2" width="12.85546875" customWidth="1"/>
    <col min="3" max="3" width="9.140625" style="59" customWidth="1"/>
    <col min="4" max="4" width="11.85546875" style="59" customWidth="1"/>
    <col min="5" max="5" width="11" style="64" customWidth="1"/>
    <col min="6" max="6" width="10.7109375" style="64" customWidth="1"/>
    <col min="7" max="7" width="12.140625" style="64" customWidth="1"/>
    <col min="8" max="8" width="25.85546875" customWidth="1"/>
  </cols>
  <sheetData>
    <row r="1" spans="1:8" ht="15.75" x14ac:dyDescent="0.25">
      <c r="A1" s="84" t="s">
        <v>254</v>
      </c>
      <c r="B1" s="84"/>
      <c r="C1" s="84"/>
      <c r="D1" s="84"/>
      <c r="E1" s="84"/>
      <c r="F1" s="84"/>
      <c r="G1" s="84"/>
      <c r="H1" s="19"/>
    </row>
    <row r="2" spans="1:8" ht="15.75" x14ac:dyDescent="0.25">
      <c r="A2" s="84" t="s">
        <v>169</v>
      </c>
      <c r="B2" s="84"/>
      <c r="C2" s="84"/>
      <c r="D2" s="84"/>
      <c r="E2" s="84"/>
      <c r="F2" s="84"/>
      <c r="G2" s="84"/>
      <c r="H2" s="19"/>
    </row>
    <row r="3" spans="1:8" ht="15.75" x14ac:dyDescent="0.25">
      <c r="A3" s="31" t="s">
        <v>0</v>
      </c>
      <c r="B3" s="31"/>
      <c r="C3" s="31"/>
      <c r="D3" s="31"/>
      <c r="E3" s="31"/>
      <c r="F3" s="31"/>
      <c r="G3" s="31"/>
      <c r="H3" s="19"/>
    </row>
    <row r="4" spans="1:8" ht="15.75" x14ac:dyDescent="0.25">
      <c r="A4" s="19"/>
      <c r="B4" s="19"/>
      <c r="C4" s="68"/>
      <c r="D4" s="68"/>
      <c r="F4" s="106"/>
      <c r="G4" s="106"/>
      <c r="H4" s="106"/>
    </row>
    <row r="5" spans="1:8" ht="27.75" customHeight="1" x14ac:dyDescent="0.2">
      <c r="A5" s="2"/>
      <c r="B5" s="2"/>
      <c r="C5" s="281" t="s">
        <v>248</v>
      </c>
      <c r="D5" s="286"/>
      <c r="E5" s="282" t="s">
        <v>252</v>
      </c>
      <c r="F5" s="282"/>
      <c r="G5" s="282"/>
      <c r="H5" s="52"/>
    </row>
    <row r="6" spans="1:8" x14ac:dyDescent="0.2">
      <c r="A6" s="7" t="s">
        <v>124</v>
      </c>
      <c r="B6" s="7" t="s">
        <v>63</v>
      </c>
      <c r="C6" s="69" t="s">
        <v>42</v>
      </c>
      <c r="D6" s="69" t="s">
        <v>64</v>
      </c>
      <c r="E6" s="91" t="s">
        <v>40</v>
      </c>
      <c r="F6" s="91" t="s">
        <v>50</v>
      </c>
      <c r="G6" s="91" t="s">
        <v>41</v>
      </c>
      <c r="H6" s="53"/>
    </row>
    <row r="7" spans="1:8" x14ac:dyDescent="0.2">
      <c r="A7" s="6" t="s">
        <v>196</v>
      </c>
      <c r="B7" s="51"/>
      <c r="H7" s="37"/>
    </row>
    <row r="8" spans="1:8" x14ac:dyDescent="0.2">
      <c r="A8" s="184" t="s">
        <v>335</v>
      </c>
      <c r="B8" s="51"/>
      <c r="C8" s="71"/>
      <c r="D8" s="71"/>
      <c r="E8" s="70"/>
      <c r="F8" s="70"/>
      <c r="G8" s="70"/>
      <c r="H8" s="37"/>
    </row>
    <row r="9" spans="1:8" x14ac:dyDescent="0.2">
      <c r="B9" s="51"/>
      <c r="C9" s="71"/>
      <c r="D9" s="71"/>
      <c r="E9" s="70"/>
      <c r="F9" s="70"/>
      <c r="G9" s="70"/>
      <c r="H9" s="37"/>
    </row>
    <row r="10" spans="1:8" x14ac:dyDescent="0.2">
      <c r="B10" s="51"/>
      <c r="C10" s="71"/>
      <c r="D10" s="71"/>
      <c r="E10" s="70"/>
      <c r="F10" s="70"/>
      <c r="G10" s="70"/>
      <c r="H10" s="37"/>
    </row>
    <row r="11" spans="1:8" x14ac:dyDescent="0.2">
      <c r="B11" s="51"/>
      <c r="C11" s="71"/>
      <c r="D11" s="71"/>
      <c r="E11" s="70"/>
      <c r="F11" s="70"/>
      <c r="G11" s="70"/>
      <c r="H11" s="37"/>
    </row>
    <row r="12" spans="1:8" x14ac:dyDescent="0.2">
      <c r="B12" s="51"/>
      <c r="C12" s="71"/>
      <c r="D12" s="71"/>
      <c r="E12" s="70"/>
      <c r="F12" s="70"/>
      <c r="G12" s="70"/>
      <c r="H12" s="37"/>
    </row>
    <row r="13" spans="1:8" x14ac:dyDescent="0.2">
      <c r="B13" s="51"/>
      <c r="C13" s="71"/>
      <c r="D13" s="71"/>
      <c r="E13" s="70"/>
      <c r="F13" s="70"/>
      <c r="G13" s="70"/>
      <c r="H13" s="37"/>
    </row>
    <row r="14" spans="1:8" x14ac:dyDescent="0.2">
      <c r="E14" s="67"/>
      <c r="F14" s="67"/>
      <c r="G14" s="67"/>
      <c r="H14" s="37"/>
    </row>
    <row r="15" spans="1:8" x14ac:dyDescent="0.2">
      <c r="A15" t="s">
        <v>38</v>
      </c>
      <c r="E15" s="64">
        <f>SUM(E7:E14)</f>
        <v>0</v>
      </c>
      <c r="F15" s="64">
        <f>SUM(F7:F14)</f>
        <v>0</v>
      </c>
      <c r="G15" s="64">
        <f>SUM(G7:G14)</f>
        <v>0</v>
      </c>
      <c r="H15" s="37"/>
    </row>
    <row r="16" spans="1:8" x14ac:dyDescent="0.2">
      <c r="H16" s="37"/>
    </row>
    <row r="17" spans="1:8" x14ac:dyDescent="0.2">
      <c r="A17" s="122" t="s">
        <v>194</v>
      </c>
      <c r="B17" s="117"/>
      <c r="C17" s="73"/>
      <c r="D17" s="73"/>
      <c r="E17" s="118"/>
      <c r="F17" s="118"/>
      <c r="G17" s="118"/>
      <c r="H17" s="37"/>
    </row>
    <row r="18" spans="1:8" x14ac:dyDescent="0.2">
      <c r="A18" s="184" t="s">
        <v>356</v>
      </c>
      <c r="B18">
        <v>182</v>
      </c>
      <c r="D18" s="59">
        <v>0</v>
      </c>
      <c r="E18" s="64">
        <v>16.2</v>
      </c>
      <c r="F18" s="64">
        <v>86.4</v>
      </c>
      <c r="G18" s="64">
        <v>16</v>
      </c>
      <c r="H18" s="37"/>
    </row>
    <row r="19" spans="1:8" x14ac:dyDescent="0.2">
      <c r="A19" s="93" t="s">
        <v>357</v>
      </c>
      <c r="B19">
        <v>16</v>
      </c>
      <c r="D19" s="59">
        <v>0</v>
      </c>
      <c r="E19" s="64">
        <v>4.0999999999999996</v>
      </c>
      <c r="F19" s="64">
        <v>6.5</v>
      </c>
      <c r="G19" s="64">
        <v>1.6</v>
      </c>
      <c r="H19" s="37"/>
    </row>
    <row r="20" spans="1:8" x14ac:dyDescent="0.2">
      <c r="A20" s="93" t="s">
        <v>358</v>
      </c>
      <c r="B20">
        <v>30</v>
      </c>
      <c r="D20" s="59">
        <v>0</v>
      </c>
      <c r="E20" s="64">
        <v>0</v>
      </c>
      <c r="F20" s="64">
        <v>9.5</v>
      </c>
      <c r="G20" s="64">
        <v>0</v>
      </c>
      <c r="H20" s="37"/>
    </row>
    <row r="21" spans="1:8" x14ac:dyDescent="0.2">
      <c r="H21" s="37"/>
    </row>
    <row r="22" spans="1:8" x14ac:dyDescent="0.2">
      <c r="H22" s="37"/>
    </row>
    <row r="23" spans="1:8" x14ac:dyDescent="0.2">
      <c r="E23" s="67"/>
      <c r="F23" s="67"/>
      <c r="G23" s="67"/>
      <c r="H23" s="37"/>
    </row>
    <row r="24" spans="1:8" x14ac:dyDescent="0.2">
      <c r="A24" t="s">
        <v>38</v>
      </c>
      <c r="E24" s="64">
        <f>SUM(E17:E23)</f>
        <v>20.299999999999997</v>
      </c>
      <c r="F24" s="64">
        <f>SUM(F17:F23)</f>
        <v>102.4</v>
      </c>
      <c r="G24" s="64">
        <f>SUM(G17:G23)</f>
        <v>17.600000000000001</v>
      </c>
      <c r="H24" s="37"/>
    </row>
    <row r="25" spans="1:8" x14ac:dyDescent="0.2">
      <c r="H25" s="37"/>
    </row>
    <row r="26" spans="1:8" x14ac:dyDescent="0.2">
      <c r="A26" s="122" t="s">
        <v>195</v>
      </c>
      <c r="B26" s="117"/>
      <c r="C26" s="73"/>
      <c r="D26" s="73"/>
      <c r="E26" s="118"/>
      <c r="F26" s="118"/>
      <c r="G26" s="118"/>
      <c r="H26" s="37"/>
    </row>
    <row r="27" spans="1:8" x14ac:dyDescent="0.2">
      <c r="A27" s="184" t="s">
        <v>335</v>
      </c>
      <c r="H27" s="37"/>
    </row>
    <row r="28" spans="1:8" x14ac:dyDescent="0.2">
      <c r="H28" s="37"/>
    </row>
    <row r="29" spans="1:8" x14ac:dyDescent="0.2">
      <c r="H29" s="37"/>
    </row>
    <row r="30" spans="1:8" x14ac:dyDescent="0.2">
      <c r="H30" s="37"/>
    </row>
    <row r="31" spans="1:8" x14ac:dyDescent="0.2">
      <c r="E31" s="67"/>
      <c r="F31" s="67"/>
      <c r="G31" s="67"/>
      <c r="H31" s="37"/>
    </row>
    <row r="32" spans="1:8" x14ac:dyDescent="0.2">
      <c r="A32" t="s">
        <v>38</v>
      </c>
      <c r="E32" s="64">
        <f>SUM(E27:E31)</f>
        <v>0</v>
      </c>
      <c r="F32" s="64">
        <f>SUM(F27:F31)</f>
        <v>0</v>
      </c>
      <c r="G32" s="64">
        <f>SUM(G26:G31)</f>
        <v>0</v>
      </c>
      <c r="H32" s="37"/>
    </row>
    <row r="33" spans="1:8" x14ac:dyDescent="0.2">
      <c r="H33" s="37"/>
    </row>
    <row r="34" spans="1:8" x14ac:dyDescent="0.2">
      <c r="B34" s="51"/>
    </row>
    <row r="35" spans="1:8" ht="52.5" customHeight="1" x14ac:dyDescent="0.2">
      <c r="A35" s="283" t="s">
        <v>482</v>
      </c>
      <c r="B35" s="283"/>
      <c r="C35" s="283"/>
      <c r="D35" s="283"/>
      <c r="E35" s="283"/>
      <c r="F35" s="283"/>
      <c r="G35" s="283"/>
      <c r="H35" s="116"/>
    </row>
    <row r="36" spans="1:8" x14ac:dyDescent="0.2">
      <c r="A36" s="33"/>
      <c r="H36" s="59"/>
    </row>
    <row r="37" spans="1:8" x14ac:dyDescent="0.2">
      <c r="A37" s="284" t="s">
        <v>267</v>
      </c>
      <c r="B37" s="284"/>
      <c r="C37" s="284"/>
      <c r="D37" s="284"/>
      <c r="E37" s="284"/>
      <c r="F37" s="284"/>
      <c r="G37" s="284"/>
    </row>
  </sheetData>
  <mergeCells count="4">
    <mergeCell ref="C5:D5"/>
    <mergeCell ref="E5:G5"/>
    <mergeCell ref="A35:G35"/>
    <mergeCell ref="A37:G37"/>
  </mergeCells>
  <phoneticPr fontId="0" type="noConversion"/>
  <printOptions horizontalCentered="1" gridLines="1"/>
  <pageMargins left="0.75" right="0.75" top="1" bottom="0.49" header="0.5" footer="0.5"/>
  <pageSetup scale="9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34"/>
  <sheetViews>
    <sheetView topLeftCell="A4" zoomScaleNormal="100" workbookViewId="0">
      <selection activeCell="H40" sqref="H40"/>
    </sheetView>
  </sheetViews>
  <sheetFormatPr defaultRowHeight="12.75" x14ac:dyDescent="0.2"/>
  <cols>
    <col min="1" max="1" width="43.85546875" customWidth="1"/>
    <col min="2" max="2" width="12.85546875" customWidth="1"/>
    <col min="3" max="3" width="9.140625" style="59" customWidth="1"/>
    <col min="4" max="4" width="11.85546875" style="59" customWidth="1"/>
    <col min="5" max="5" width="11" style="64" customWidth="1"/>
    <col min="6" max="6" width="10.7109375" style="64" customWidth="1"/>
    <col min="7" max="7" width="14" style="64" customWidth="1"/>
    <col min="8" max="8" width="26.140625" customWidth="1"/>
  </cols>
  <sheetData>
    <row r="1" spans="1:8" ht="15.75" x14ac:dyDescent="0.25">
      <c r="A1" s="84" t="s">
        <v>253</v>
      </c>
      <c r="B1" s="84"/>
      <c r="C1" s="84"/>
      <c r="D1" s="84"/>
      <c r="E1" s="84"/>
      <c r="F1" s="84"/>
      <c r="G1" s="84"/>
      <c r="H1" s="19"/>
    </row>
    <row r="2" spans="1:8" ht="15.75" x14ac:dyDescent="0.25">
      <c r="A2" s="84" t="s">
        <v>169</v>
      </c>
      <c r="B2" s="84"/>
      <c r="C2" s="84"/>
      <c r="D2" s="84"/>
      <c r="E2" s="84"/>
      <c r="F2" s="84"/>
      <c r="G2" s="84"/>
      <c r="H2" s="19"/>
    </row>
    <row r="3" spans="1:8" ht="15.75" x14ac:dyDescent="0.25">
      <c r="A3" s="31" t="s">
        <v>1</v>
      </c>
      <c r="B3" s="31"/>
      <c r="C3" s="31"/>
      <c r="D3" s="31"/>
      <c r="E3" s="31"/>
      <c r="F3" s="31"/>
      <c r="G3" s="31"/>
      <c r="H3" s="19"/>
    </row>
    <row r="4" spans="1:8" ht="15.75" x14ac:dyDescent="0.25">
      <c r="A4" s="19"/>
      <c r="B4" s="19"/>
      <c r="C4" s="68"/>
      <c r="D4" s="68"/>
      <c r="F4" s="106"/>
      <c r="G4" s="106"/>
    </row>
    <row r="5" spans="1:8" ht="27.75" customHeight="1" x14ac:dyDescent="0.2">
      <c r="A5" s="2"/>
      <c r="B5" s="2"/>
      <c r="C5" s="281" t="s">
        <v>248</v>
      </c>
      <c r="D5" s="286"/>
      <c r="E5" s="282" t="s">
        <v>249</v>
      </c>
      <c r="F5" s="282"/>
      <c r="G5" s="282"/>
      <c r="H5" s="52"/>
    </row>
    <row r="6" spans="1:8" x14ac:dyDescent="0.2">
      <c r="A6" s="7" t="s">
        <v>124</v>
      </c>
      <c r="B6" s="7" t="s">
        <v>63</v>
      </c>
      <c r="C6" s="69" t="s">
        <v>42</v>
      </c>
      <c r="D6" s="69" t="s">
        <v>64</v>
      </c>
      <c r="E6" s="91" t="s">
        <v>40</v>
      </c>
      <c r="F6" s="91" t="s">
        <v>50</v>
      </c>
      <c r="G6" s="91" t="s">
        <v>41</v>
      </c>
      <c r="H6" s="53"/>
    </row>
    <row r="7" spans="1:8" x14ac:dyDescent="0.2">
      <c r="A7" s="6" t="s">
        <v>194</v>
      </c>
      <c r="B7" s="51"/>
      <c r="H7" s="37"/>
    </row>
    <row r="8" spans="1:8" x14ac:dyDescent="0.2">
      <c r="A8" s="93" t="s">
        <v>351</v>
      </c>
      <c r="B8" s="51">
        <v>1452</v>
      </c>
      <c r="C8" s="71">
        <v>3.75</v>
      </c>
      <c r="D8" s="71">
        <v>0</v>
      </c>
      <c r="E8" s="70"/>
      <c r="F8" s="253">
        <v>85.08</v>
      </c>
      <c r="G8" s="70"/>
      <c r="H8" s="37"/>
    </row>
    <row r="9" spans="1:8" x14ac:dyDescent="0.2">
      <c r="A9" s="93" t="s">
        <v>352</v>
      </c>
      <c r="B9" s="51">
        <v>197</v>
      </c>
      <c r="C9" s="71">
        <v>3.75</v>
      </c>
      <c r="D9" s="71">
        <v>0</v>
      </c>
      <c r="E9" s="70"/>
      <c r="F9" s="253">
        <v>4.92</v>
      </c>
      <c r="G9" s="70"/>
      <c r="H9" s="37"/>
    </row>
    <row r="10" spans="1:8" x14ac:dyDescent="0.2">
      <c r="B10" s="51"/>
      <c r="C10" s="71"/>
      <c r="D10" s="71"/>
      <c r="E10" s="70"/>
      <c r="F10" s="70"/>
      <c r="G10" s="70"/>
      <c r="H10" s="37"/>
    </row>
    <row r="11" spans="1:8" x14ac:dyDescent="0.2">
      <c r="B11" s="51"/>
      <c r="C11" s="71"/>
      <c r="D11" s="71"/>
      <c r="E11" s="70"/>
      <c r="F11" s="70"/>
      <c r="G11" s="70"/>
      <c r="H11" s="37"/>
    </row>
    <row r="12" spans="1:8" x14ac:dyDescent="0.2">
      <c r="B12" s="51"/>
      <c r="C12" s="71"/>
      <c r="D12" s="71"/>
      <c r="E12" s="70"/>
      <c r="F12" s="70"/>
      <c r="G12" s="70"/>
      <c r="H12" s="37"/>
    </row>
    <row r="13" spans="1:8" x14ac:dyDescent="0.2">
      <c r="B13" s="51"/>
      <c r="C13" s="71"/>
      <c r="D13" s="71"/>
      <c r="E13" s="70"/>
      <c r="F13" s="70"/>
      <c r="G13" s="70"/>
      <c r="H13" s="37"/>
    </row>
    <row r="14" spans="1:8" x14ac:dyDescent="0.2">
      <c r="H14" s="37"/>
    </row>
    <row r="15" spans="1:8" x14ac:dyDescent="0.2">
      <c r="H15" s="37"/>
    </row>
    <row r="16" spans="1:8" x14ac:dyDescent="0.2">
      <c r="E16" s="67"/>
      <c r="F16" s="67"/>
      <c r="G16" s="67"/>
      <c r="H16" s="37"/>
    </row>
    <row r="17" spans="1:8" x14ac:dyDescent="0.2">
      <c r="A17" t="s">
        <v>38</v>
      </c>
      <c r="E17" s="64">
        <f>SUM(E7:E16)</f>
        <v>0</v>
      </c>
      <c r="F17" s="64">
        <f>SUM(F7:F16)</f>
        <v>90</v>
      </c>
      <c r="G17" s="64">
        <f>SUM(G7:G16)</f>
        <v>0</v>
      </c>
      <c r="H17" s="37"/>
    </row>
    <row r="18" spans="1:8" x14ac:dyDescent="0.2">
      <c r="H18" s="37"/>
    </row>
    <row r="19" spans="1:8" x14ac:dyDescent="0.2">
      <c r="A19" s="122" t="s">
        <v>195</v>
      </c>
      <c r="B19" s="117"/>
      <c r="C19" s="73"/>
      <c r="D19" s="73"/>
      <c r="E19" s="118"/>
      <c r="F19" s="118"/>
      <c r="G19" s="118"/>
      <c r="H19" s="37"/>
    </row>
    <row r="20" spans="1:8" x14ac:dyDescent="0.2">
      <c r="A20" s="184" t="s">
        <v>335</v>
      </c>
      <c r="H20" s="37"/>
    </row>
    <row r="21" spans="1:8" x14ac:dyDescent="0.2">
      <c r="H21" s="37"/>
    </row>
    <row r="22" spans="1:8" x14ac:dyDescent="0.2">
      <c r="H22" s="37"/>
    </row>
    <row r="23" spans="1:8" x14ac:dyDescent="0.2">
      <c r="H23" s="37"/>
    </row>
    <row r="24" spans="1:8" x14ac:dyDescent="0.2">
      <c r="H24" s="37"/>
    </row>
    <row r="25" spans="1:8" x14ac:dyDescent="0.2">
      <c r="H25" s="37"/>
    </row>
    <row r="26" spans="1:8" x14ac:dyDescent="0.2">
      <c r="H26" s="37"/>
    </row>
    <row r="27" spans="1:8" x14ac:dyDescent="0.2">
      <c r="H27" s="37"/>
    </row>
    <row r="28" spans="1:8" x14ac:dyDescent="0.2">
      <c r="E28" s="67"/>
      <c r="F28" s="67"/>
      <c r="G28" s="67"/>
      <c r="H28" s="37"/>
    </row>
    <row r="29" spans="1:8" x14ac:dyDescent="0.2">
      <c r="A29" t="s">
        <v>38</v>
      </c>
      <c r="E29" s="64">
        <f>SUM(E20:E28)</f>
        <v>0</v>
      </c>
      <c r="F29" s="64">
        <f>SUM(F20:F28)</f>
        <v>0</v>
      </c>
      <c r="G29" s="64">
        <f>SUM(G19:G28)</f>
        <v>0</v>
      </c>
      <c r="H29" s="37"/>
    </row>
    <row r="30" spans="1:8" x14ac:dyDescent="0.2">
      <c r="H30" s="37"/>
    </row>
    <row r="31" spans="1:8" x14ac:dyDescent="0.2">
      <c r="H31" s="37"/>
    </row>
    <row r="32" spans="1:8" ht="52.5" customHeight="1" x14ac:dyDescent="0.2">
      <c r="A32" s="283" t="s">
        <v>483</v>
      </c>
      <c r="B32" s="283"/>
      <c r="C32" s="283"/>
      <c r="D32" s="283"/>
      <c r="E32" s="283"/>
      <c r="F32" s="283"/>
      <c r="G32" s="283"/>
      <c r="H32" s="116"/>
    </row>
    <row r="33" spans="1:8" x14ac:dyDescent="0.2">
      <c r="A33" s="33"/>
      <c r="H33" s="59"/>
    </row>
    <row r="34" spans="1:8" x14ac:dyDescent="0.2">
      <c r="A34" s="284" t="s">
        <v>267</v>
      </c>
      <c r="B34" s="284"/>
      <c r="C34" s="284"/>
      <c r="D34" s="284"/>
      <c r="E34" s="284"/>
      <c r="F34" s="284"/>
      <c r="G34" s="284"/>
    </row>
  </sheetData>
  <mergeCells count="4">
    <mergeCell ref="E5:G5"/>
    <mergeCell ref="C5:D5"/>
    <mergeCell ref="A32:G32"/>
    <mergeCell ref="A34:G34"/>
  </mergeCells>
  <phoneticPr fontId="0" type="noConversion"/>
  <printOptions horizontalCentered="1" gridLines="1"/>
  <pageMargins left="0.75" right="0.75" top="1" bottom="0.49"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132"/>
  <sheetViews>
    <sheetView topLeftCell="A88" zoomScaleNormal="100" workbookViewId="0">
      <selection activeCell="I130" sqref="I130"/>
    </sheetView>
  </sheetViews>
  <sheetFormatPr defaultRowHeight="12.75" x14ac:dyDescent="0.2"/>
  <cols>
    <col min="1" max="1" width="36" customWidth="1"/>
    <col min="2" max="2" width="19.28515625" customWidth="1"/>
    <col min="3" max="3" width="16.7109375" customWidth="1"/>
    <col min="4" max="4" width="22.140625" style="59" customWidth="1"/>
    <col min="6" max="6" width="15.5703125" customWidth="1"/>
  </cols>
  <sheetData>
    <row r="1" spans="1:10" ht="15.75" x14ac:dyDescent="0.25">
      <c r="A1" s="290" t="s">
        <v>27</v>
      </c>
      <c r="B1" s="290"/>
      <c r="C1" s="290"/>
      <c r="D1" s="290"/>
    </row>
    <row r="3" spans="1:10" ht="30" customHeight="1" x14ac:dyDescent="0.2">
      <c r="A3" s="291" t="s">
        <v>484</v>
      </c>
      <c r="B3" s="291"/>
      <c r="C3" s="291"/>
      <c r="D3" s="291"/>
      <c r="E3" s="229"/>
      <c r="F3" s="33"/>
      <c r="G3" s="33"/>
    </row>
    <row r="4" spans="1:10" x14ac:dyDescent="0.2">
      <c r="A4" s="202" t="s">
        <v>463</v>
      </c>
      <c r="B4" s="224"/>
      <c r="C4" s="224"/>
      <c r="D4" s="224"/>
      <c r="E4" s="224"/>
    </row>
    <row r="5" spans="1:10" x14ac:dyDescent="0.2">
      <c r="A5" s="202" t="s">
        <v>485</v>
      </c>
      <c r="B5" s="224"/>
      <c r="C5" s="224"/>
      <c r="D5" s="228"/>
      <c r="E5" s="224"/>
    </row>
    <row r="7" spans="1:10" x14ac:dyDescent="0.2">
      <c r="A7" s="85" t="s">
        <v>39</v>
      </c>
      <c r="B7" s="86"/>
      <c r="C7" s="86"/>
      <c r="D7" s="87"/>
    </row>
    <row r="8" spans="1:10" ht="21.75" customHeight="1" x14ac:dyDescent="0.2">
      <c r="B8" s="113" t="s">
        <v>270</v>
      </c>
      <c r="C8" s="113" t="s">
        <v>271</v>
      </c>
      <c r="D8" s="133"/>
      <c r="G8" s="224"/>
    </row>
    <row r="9" spans="1:10" x14ac:dyDescent="0.2">
      <c r="A9" s="6" t="s">
        <v>268</v>
      </c>
      <c r="B9" s="127"/>
      <c r="C9" s="127"/>
    </row>
    <row r="10" spans="1:10" x14ac:dyDescent="0.2">
      <c r="A10" s="120" t="s">
        <v>43</v>
      </c>
      <c r="B10" s="21">
        <f>SUM('10-SD Info - Brkfst'!E10,'10-SD Info - Brkfst'!E11,'10-SD Info - Brkfst'!E14)*180</f>
        <v>8712.0000000000018</v>
      </c>
      <c r="C10" s="126">
        <v>1.25</v>
      </c>
      <c r="D10" s="46">
        <f>+B10*C10</f>
        <v>10890.000000000002</v>
      </c>
    </row>
    <row r="11" spans="1:10" x14ac:dyDescent="0.2">
      <c r="A11" s="8" t="s">
        <v>44</v>
      </c>
      <c r="B11" s="22">
        <f>SUM('10-SD Info - Brkfst'!E17,'10-SD Info - Brkfst'!E20,'10-SD Info - Brkfst'!E21)*180</f>
        <v>5688</v>
      </c>
      <c r="C11" s="49">
        <v>1.25</v>
      </c>
      <c r="D11" s="47">
        <f>+B11*C11</f>
        <v>7110</v>
      </c>
    </row>
    <row r="12" spans="1:10" x14ac:dyDescent="0.2">
      <c r="A12" s="8" t="s">
        <v>41</v>
      </c>
      <c r="B12" s="22">
        <f>SUM('10-SD Info - Brkfst'!G10,'10-SD Info - Brkfst'!G11,'10-SD Info - Brkfst'!G14,'10-SD Info - Brkfst'!G17,'10-SD Info - Brkfst'!G20,'10-SD Info - Brkfst'!G21)*180</f>
        <v>5634</v>
      </c>
      <c r="C12" s="75">
        <v>0.3</v>
      </c>
      <c r="D12" s="46">
        <f>+B12*C12</f>
        <v>1690.2</v>
      </c>
    </row>
    <row r="13" spans="1:10" x14ac:dyDescent="0.2">
      <c r="A13" s="8" t="s">
        <v>42</v>
      </c>
      <c r="B13" s="22">
        <v>33</v>
      </c>
      <c r="C13" s="18">
        <v>2</v>
      </c>
      <c r="D13" s="59">
        <f>+B13*C13</f>
        <v>66</v>
      </c>
      <c r="J13" s="224"/>
    </row>
    <row r="14" spans="1:10" x14ac:dyDescent="0.2">
      <c r="B14" s="14"/>
      <c r="C14" s="4" t="s">
        <v>275</v>
      </c>
      <c r="D14" s="47">
        <f>SUM(D10:D13)</f>
        <v>19756.2</v>
      </c>
    </row>
    <row r="15" spans="1:10" x14ac:dyDescent="0.2">
      <c r="B15" s="14"/>
    </row>
    <row r="16" spans="1:10" x14ac:dyDescent="0.2">
      <c r="A16" s="6" t="s">
        <v>269</v>
      </c>
      <c r="B16" s="14"/>
    </row>
    <row r="17" spans="1:6" x14ac:dyDescent="0.2">
      <c r="A17" s="120" t="s">
        <v>500</v>
      </c>
      <c r="B17" s="246">
        <f>SUM('11-SD Info - Lunch'!E11)*180</f>
        <v>6930</v>
      </c>
      <c r="C17" s="17">
        <v>2.2999999999999998</v>
      </c>
      <c r="D17" s="46">
        <f t="shared" ref="D17:D23" si="0">+B17*C17</f>
        <v>15938.999999999998</v>
      </c>
    </row>
    <row r="18" spans="1:6" x14ac:dyDescent="0.2">
      <c r="A18" s="120" t="s">
        <v>501</v>
      </c>
      <c r="B18" s="246">
        <f>SUM('11-SD Info - Lunch'!E10,'11-SD Info - Lunch'!E14,'11-SD Info - Lunch'!E21)*170</f>
        <v>27285</v>
      </c>
      <c r="C18" s="17">
        <v>2.65</v>
      </c>
      <c r="D18" s="46">
        <f t="shared" si="0"/>
        <v>72305.25</v>
      </c>
    </row>
    <row r="19" spans="1:6" x14ac:dyDescent="0.2">
      <c r="A19" s="120" t="s">
        <v>504</v>
      </c>
      <c r="B19" s="247">
        <f>SUM('11-SD Info - Lunch'!E17,'11-SD Info - Lunch'!E20)*166</f>
        <v>26062</v>
      </c>
      <c r="C19" s="18">
        <v>2.75</v>
      </c>
      <c r="D19" s="47">
        <f t="shared" si="0"/>
        <v>71670.5</v>
      </c>
    </row>
    <row r="20" spans="1:6" x14ac:dyDescent="0.2">
      <c r="A20" s="120" t="s">
        <v>499</v>
      </c>
      <c r="B20" s="247">
        <f>SUM('11-SD Info - Lunch'!G11)*180</f>
        <v>2754</v>
      </c>
      <c r="C20" s="75">
        <v>0.4</v>
      </c>
      <c r="D20" s="47">
        <f t="shared" si="0"/>
        <v>1101.6000000000001</v>
      </c>
    </row>
    <row r="21" spans="1:6" x14ac:dyDescent="0.2">
      <c r="A21" s="120" t="s">
        <v>502</v>
      </c>
      <c r="B21" s="247">
        <f>SUM('11-SD Info - Lunch'!G10,'11-SD Info - Lunch'!G14,'11-SD Info - Lunch'!G21)*170</f>
        <v>8364</v>
      </c>
      <c r="C21" s="75">
        <v>0.4</v>
      </c>
      <c r="D21" s="47">
        <f t="shared" si="0"/>
        <v>3345.6000000000004</v>
      </c>
    </row>
    <row r="22" spans="1:6" x14ac:dyDescent="0.2">
      <c r="A22" s="120" t="s">
        <v>503</v>
      </c>
      <c r="B22" s="247">
        <f>SUM('11-SD Info - Lunch'!G17,'11-SD Info - Lunch'!G20)*166</f>
        <v>7503.2000000000007</v>
      </c>
      <c r="C22" s="75">
        <v>0.4</v>
      </c>
      <c r="D22" s="47">
        <f t="shared" si="0"/>
        <v>3001.2800000000007</v>
      </c>
    </row>
    <row r="23" spans="1:6" x14ac:dyDescent="0.2">
      <c r="A23" s="8" t="s">
        <v>42</v>
      </c>
      <c r="B23" s="22">
        <v>3054</v>
      </c>
      <c r="C23" s="18">
        <v>3.75</v>
      </c>
      <c r="D23" s="59">
        <f t="shared" si="0"/>
        <v>11452.5</v>
      </c>
    </row>
    <row r="24" spans="1:6" x14ac:dyDescent="0.2">
      <c r="C24" s="4" t="s">
        <v>274</v>
      </c>
      <c r="D24" s="47">
        <f>SUM(D17:D23)</f>
        <v>178815.73</v>
      </c>
    </row>
    <row r="26" spans="1:6" x14ac:dyDescent="0.2">
      <c r="A26" s="6" t="s">
        <v>70</v>
      </c>
    </row>
    <row r="27" spans="1:6" x14ac:dyDescent="0.2">
      <c r="A27" s="48" t="s">
        <v>173</v>
      </c>
      <c r="B27" s="10">
        <v>0</v>
      </c>
      <c r="C27" s="10">
        <v>0</v>
      </c>
      <c r="D27" s="46">
        <f>+B27*C27</f>
        <v>0</v>
      </c>
    </row>
    <row r="28" spans="1:6" x14ac:dyDescent="0.2">
      <c r="A28" s="48" t="s">
        <v>174</v>
      </c>
      <c r="B28" s="9">
        <v>0</v>
      </c>
      <c r="C28" s="50">
        <v>0</v>
      </c>
      <c r="D28" s="46">
        <f>+B28*C28</f>
        <v>0</v>
      </c>
    </row>
    <row r="29" spans="1:6" x14ac:dyDescent="0.2">
      <c r="A29" s="6"/>
      <c r="C29" s="4" t="s">
        <v>273</v>
      </c>
      <c r="D29" s="58">
        <v>0</v>
      </c>
    </row>
    <row r="31" spans="1:6" x14ac:dyDescent="0.2">
      <c r="A31" s="8" t="s">
        <v>45</v>
      </c>
      <c r="C31" s="11" t="s">
        <v>46</v>
      </c>
      <c r="D31" s="58">
        <f>SUM('10-SD Info - Brkfst'!H23,'11-SD Info - Lunch'!H23)</f>
        <v>133731</v>
      </c>
      <c r="F31" s="24">
        <f>SUM(D31:D35)+D13+D23</f>
        <v>193046.5</v>
      </c>
    </row>
    <row r="32" spans="1:6" x14ac:dyDescent="0.2">
      <c r="A32" s="8" t="s">
        <v>198</v>
      </c>
      <c r="C32" s="11" t="s">
        <v>46</v>
      </c>
      <c r="D32" s="58">
        <v>47797</v>
      </c>
    </row>
    <row r="33" spans="1:7" x14ac:dyDescent="0.2">
      <c r="A33" s="120" t="s">
        <v>272</v>
      </c>
      <c r="C33" s="11" t="s">
        <v>46</v>
      </c>
      <c r="D33" s="58">
        <v>0</v>
      </c>
    </row>
    <row r="34" spans="1:7" x14ac:dyDescent="0.2">
      <c r="A34" s="8" t="s">
        <v>47</v>
      </c>
      <c r="C34" s="11" t="s">
        <v>46</v>
      </c>
      <c r="D34" s="58">
        <v>0</v>
      </c>
    </row>
    <row r="35" spans="1:7" x14ac:dyDescent="0.2">
      <c r="A35" s="8" t="s">
        <v>71</v>
      </c>
      <c r="C35" s="11" t="s">
        <v>46</v>
      </c>
      <c r="D35" s="58">
        <v>0</v>
      </c>
    </row>
    <row r="37" spans="1:7" x14ac:dyDescent="0.2">
      <c r="C37" s="4" t="s">
        <v>48</v>
      </c>
      <c r="D37" s="46">
        <f>+D14+D24+D29+D31+D32+D33+D34+D35</f>
        <v>380099.93000000005</v>
      </c>
      <c r="F37" s="25"/>
    </row>
    <row r="39" spans="1:7" x14ac:dyDescent="0.2">
      <c r="A39" s="285" t="s">
        <v>49</v>
      </c>
      <c r="B39" s="285"/>
      <c r="C39" s="285"/>
      <c r="D39" s="285"/>
    </row>
    <row r="40" spans="1:7" x14ac:dyDescent="0.2">
      <c r="A40" s="285" t="s">
        <v>199</v>
      </c>
      <c r="B40" s="285"/>
      <c r="C40" s="285"/>
      <c r="D40" s="285"/>
    </row>
    <row r="41" spans="1:7" x14ac:dyDescent="0.2">
      <c r="A41" s="287" t="s">
        <v>284</v>
      </c>
      <c r="B41" s="288"/>
      <c r="C41" s="288"/>
      <c r="D41" s="288"/>
    </row>
    <row r="42" spans="1:7" x14ac:dyDescent="0.2">
      <c r="A42" s="85" t="s">
        <v>255</v>
      </c>
      <c r="B42" s="86"/>
      <c r="C42" s="86"/>
      <c r="D42" s="87"/>
    </row>
    <row r="43" spans="1:7" ht="25.5" x14ac:dyDescent="0.2">
      <c r="B43" s="119" t="s">
        <v>270</v>
      </c>
      <c r="C43" s="167" t="s">
        <v>319</v>
      </c>
      <c r="D43" s="47"/>
    </row>
    <row r="44" spans="1:7" x14ac:dyDescent="0.2">
      <c r="A44" s="6" t="s">
        <v>184</v>
      </c>
    </row>
    <row r="45" spans="1:7" x14ac:dyDescent="0.2">
      <c r="A45" s="12" t="s">
        <v>50</v>
      </c>
      <c r="B45" s="225">
        <v>0</v>
      </c>
      <c r="C45" s="168">
        <v>1.79</v>
      </c>
      <c r="D45" s="46">
        <f>+B45*C45</f>
        <v>0</v>
      </c>
      <c r="F45" s="59">
        <f>SUM(D45:D58)</f>
        <v>501217.1234000001</v>
      </c>
      <c r="G45" s="39">
        <f>SUM(B45:B58)/2</f>
        <v>134327.73000000001</v>
      </c>
    </row>
    <row r="46" spans="1:7" x14ac:dyDescent="0.2">
      <c r="A46" s="12" t="s">
        <v>51</v>
      </c>
      <c r="B46" s="226">
        <f>SUM('10-SD Info - Brkfst'!F23)*180</f>
        <v>205290.00000000003</v>
      </c>
      <c r="C46" s="168">
        <v>2.14</v>
      </c>
      <c r="D46" s="47">
        <f>+B46*C46</f>
        <v>439320.60000000009</v>
      </c>
    </row>
    <row r="47" spans="1:7" x14ac:dyDescent="0.2">
      <c r="A47" s="12" t="s">
        <v>41</v>
      </c>
      <c r="B47" s="226">
        <v>0</v>
      </c>
      <c r="C47" s="168">
        <v>1.49</v>
      </c>
      <c r="D47" s="47">
        <f>+B47*C47</f>
        <v>0</v>
      </c>
    </row>
    <row r="48" spans="1:7" x14ac:dyDescent="0.2">
      <c r="A48" s="12" t="s">
        <v>52</v>
      </c>
      <c r="B48" s="226">
        <f>SUM('10-SD Info - Brkfst'!G23)*180</f>
        <v>5634</v>
      </c>
      <c r="C48" s="168">
        <v>1.84</v>
      </c>
      <c r="D48" s="47">
        <f>+B48*C48</f>
        <v>10366.560000000001</v>
      </c>
    </row>
    <row r="49" spans="1:7" x14ac:dyDescent="0.2">
      <c r="A49" s="12" t="s">
        <v>40</v>
      </c>
      <c r="B49" s="226">
        <f>SUM('10-SD Info - Brkfst'!E23)*180</f>
        <v>31950.000000000004</v>
      </c>
      <c r="C49" s="168">
        <v>0.31</v>
      </c>
      <c r="D49" s="47">
        <f>+B49*C49</f>
        <v>9904.5000000000018</v>
      </c>
    </row>
    <row r="50" spans="1:7" x14ac:dyDescent="0.2">
      <c r="A50" s="12"/>
      <c r="B50" s="14"/>
      <c r="C50" s="169"/>
    </row>
    <row r="51" spans="1:7" x14ac:dyDescent="0.2">
      <c r="A51" s="6" t="s">
        <v>185</v>
      </c>
      <c r="B51" s="14"/>
      <c r="C51" s="169"/>
    </row>
    <row r="52" spans="1:7" x14ac:dyDescent="0.2">
      <c r="A52" s="12" t="s">
        <v>298</v>
      </c>
      <c r="B52" s="21">
        <f>SUM('10-SD Info - Brkfst'!F31)*163</f>
        <v>16756.399999999998</v>
      </c>
      <c r="C52" s="168">
        <v>1.79</v>
      </c>
      <c r="D52" s="46">
        <f>+B52*C52</f>
        <v>29993.955999999998</v>
      </c>
    </row>
    <row r="53" spans="1:7" x14ac:dyDescent="0.2">
      <c r="A53" s="12" t="s">
        <v>41</v>
      </c>
      <c r="B53" s="22">
        <f>SUM('10-SD Info - Brkfst'!G31)*163</f>
        <v>2819.9</v>
      </c>
      <c r="C53" s="168">
        <v>1.49</v>
      </c>
      <c r="D53" s="47">
        <f>+B53*C53</f>
        <v>4201.6509999999998</v>
      </c>
    </row>
    <row r="54" spans="1:7" x14ac:dyDescent="0.2">
      <c r="A54" s="12" t="s">
        <v>297</v>
      </c>
      <c r="B54" s="22">
        <f>SUM('10-SD Info - Brkfst'!E31)*163</f>
        <v>3276.3</v>
      </c>
      <c r="C54" s="168">
        <v>0.31</v>
      </c>
      <c r="D54" s="47">
        <f>+B54*C54</f>
        <v>1015.653</v>
      </c>
    </row>
    <row r="55" spans="1:7" x14ac:dyDescent="0.2">
      <c r="A55" s="12"/>
      <c r="B55" s="14"/>
      <c r="C55" s="170"/>
    </row>
    <row r="56" spans="1:7" x14ac:dyDescent="0.2">
      <c r="A56" s="6" t="s">
        <v>186</v>
      </c>
      <c r="B56" s="14"/>
      <c r="C56" s="170"/>
    </row>
    <row r="57" spans="1:7" x14ac:dyDescent="0.2">
      <c r="A57" s="12" t="s">
        <v>212</v>
      </c>
      <c r="B57" s="246">
        <f>SUM('10-SD Info - Brkfst'!F34)*22</f>
        <v>2928.8599999999997</v>
      </c>
      <c r="C57" s="171">
        <v>2.19</v>
      </c>
      <c r="D57" s="46">
        <f>+B57*C57</f>
        <v>6414.2033999999994</v>
      </c>
    </row>
    <row r="58" spans="1:7" x14ac:dyDescent="0.2">
      <c r="A58" s="12" t="s">
        <v>213</v>
      </c>
      <c r="B58" s="22">
        <v>0</v>
      </c>
      <c r="C58" s="172">
        <v>2.2324999999999999</v>
      </c>
      <c r="D58" s="47">
        <f>+B58*C58</f>
        <v>0</v>
      </c>
    </row>
    <row r="59" spans="1:7" x14ac:dyDescent="0.2">
      <c r="A59" s="12"/>
      <c r="B59" s="14"/>
      <c r="C59" s="170"/>
    </row>
    <row r="60" spans="1:7" x14ac:dyDescent="0.2">
      <c r="A60" s="6" t="s">
        <v>187</v>
      </c>
      <c r="B60" s="14"/>
      <c r="C60" s="170"/>
    </row>
    <row r="61" spans="1:7" x14ac:dyDescent="0.2">
      <c r="A61" s="12" t="s">
        <v>50</v>
      </c>
      <c r="B61" s="225">
        <v>0</v>
      </c>
      <c r="C61" s="168">
        <v>3.31</v>
      </c>
      <c r="D61" s="46">
        <f t="shared" ref="D61:D78" si="1">+B61*C61</f>
        <v>0</v>
      </c>
      <c r="F61" s="59">
        <f>SUM(D61:D87)</f>
        <v>1449719.6101000002</v>
      </c>
      <c r="G61" s="39">
        <f>SUM(B61:B87)</f>
        <v>511353.48000000004</v>
      </c>
    </row>
    <row r="62" spans="1:7" x14ac:dyDescent="0.2">
      <c r="A62" s="12" t="s">
        <v>201</v>
      </c>
      <c r="B62" s="225">
        <v>0</v>
      </c>
      <c r="C62" s="168">
        <v>3.37</v>
      </c>
      <c r="D62" s="47">
        <f>+B62*C62</f>
        <v>0</v>
      </c>
      <c r="F62" s="24"/>
      <c r="G62" s="39"/>
    </row>
    <row r="63" spans="1:7" x14ac:dyDescent="0.2">
      <c r="A63" s="12" t="s">
        <v>51</v>
      </c>
      <c r="B63" s="225">
        <v>0</v>
      </c>
      <c r="C63" s="168">
        <v>3.33</v>
      </c>
      <c r="D63" s="47">
        <f t="shared" si="1"/>
        <v>0</v>
      </c>
      <c r="F63" s="24"/>
    </row>
    <row r="64" spans="1:7" x14ac:dyDescent="0.2">
      <c r="A64" s="248" t="s">
        <v>505</v>
      </c>
      <c r="B64" s="250">
        <f>SUM('11-SD Info - Lunch'!F8,'11-SD Info - Lunch'!F9,'11-SD Info - Lunch'!F11,'11-SD Info - Lunch'!F12,'11-SD Info - Lunch'!F13)*180</f>
        <v>146772</v>
      </c>
      <c r="C64" s="168">
        <v>3.39</v>
      </c>
      <c r="D64" s="47">
        <f>+B64*C64</f>
        <v>497557.08</v>
      </c>
      <c r="F64" s="24"/>
    </row>
    <row r="65" spans="1:6" x14ac:dyDescent="0.2">
      <c r="A65" s="248" t="s">
        <v>506</v>
      </c>
      <c r="B65" s="250">
        <f>SUM('11-SD Info - Lunch'!F10,'11-SD Info - Lunch'!F14,'11-SD Info - Lunch'!F15,'11-SD Info - Lunch'!F16,'11-SD Info - Lunch'!F19,'11-SD Info - Lunch'!F21)*170</f>
        <v>136884</v>
      </c>
      <c r="C65" s="168">
        <v>3.39</v>
      </c>
      <c r="D65" s="47">
        <f>+B65*C65</f>
        <v>464036.76</v>
      </c>
      <c r="F65" s="24"/>
    </row>
    <row r="66" spans="1:6" x14ac:dyDescent="0.2">
      <c r="A66" s="248" t="s">
        <v>507</v>
      </c>
      <c r="B66" s="250">
        <f>SUM('11-SD Info - Lunch'!F17,'11-SD Info - Lunch'!F18,'11-SD Info - Lunch'!F20)*166</f>
        <v>88378.4</v>
      </c>
      <c r="C66" s="168">
        <v>3.39</v>
      </c>
      <c r="D66" s="47">
        <f>+B66*C66</f>
        <v>299602.77600000001</v>
      </c>
      <c r="F66" s="24"/>
    </row>
    <row r="67" spans="1:6" x14ac:dyDescent="0.2">
      <c r="A67" s="12" t="s">
        <v>41</v>
      </c>
      <c r="B67" s="226">
        <v>0</v>
      </c>
      <c r="C67" s="168">
        <v>2.91</v>
      </c>
      <c r="D67" s="47">
        <f t="shared" si="1"/>
        <v>0</v>
      </c>
    </row>
    <row r="68" spans="1:6" x14ac:dyDescent="0.2">
      <c r="A68" s="12" t="s">
        <v>202</v>
      </c>
      <c r="B68" s="226">
        <v>0</v>
      </c>
      <c r="C68" s="168">
        <v>2.97</v>
      </c>
      <c r="D68" s="47">
        <f>+B68*C68</f>
        <v>0</v>
      </c>
    </row>
    <row r="69" spans="1:6" x14ac:dyDescent="0.2">
      <c r="A69" s="12" t="s">
        <v>52</v>
      </c>
      <c r="B69" s="226">
        <v>0</v>
      </c>
      <c r="C69" s="168">
        <v>2.93</v>
      </c>
      <c r="D69" s="47">
        <f t="shared" si="1"/>
        <v>0</v>
      </c>
    </row>
    <row r="70" spans="1:6" x14ac:dyDescent="0.2">
      <c r="A70" s="248" t="s">
        <v>508</v>
      </c>
      <c r="B70" s="249">
        <f>SUM('11-SD Info - Lunch'!G9,'11-SD Info - Lunch'!G11,'11-SD Info - Lunch'!G12,'11-SD Info - Lunch'!G13,'11-SD Info - Lunch'!G8)*180</f>
        <v>2754</v>
      </c>
      <c r="C70" s="168">
        <v>2.99</v>
      </c>
      <c r="D70" s="47">
        <f>+B70*C70</f>
        <v>8234.4600000000009</v>
      </c>
    </row>
    <row r="71" spans="1:6" x14ac:dyDescent="0.2">
      <c r="A71" s="248" t="s">
        <v>509</v>
      </c>
      <c r="B71" s="249">
        <f>SUM('11-SD Info - Lunch'!G10,'11-SD Info - Lunch'!G14,'11-SD Info - Lunch'!G15,'11-SD Info - Lunch'!G19,'11-SD Info - Lunch'!G21,'11-SD Info - Lunch'!G16)*170</f>
        <v>8364</v>
      </c>
      <c r="C71" s="168">
        <v>2.99</v>
      </c>
      <c r="D71" s="47">
        <f>+B71*C71</f>
        <v>25008.36</v>
      </c>
    </row>
    <row r="72" spans="1:6" x14ac:dyDescent="0.2">
      <c r="A72" s="248" t="s">
        <v>510</v>
      </c>
      <c r="B72" s="249">
        <f>SUM('11-SD Info - Lunch'!G17,'11-SD Info - Lunch'!G18,'11-SD Info - Lunch'!G20)*166</f>
        <v>7503.2000000000007</v>
      </c>
      <c r="C72" s="168">
        <v>2.99</v>
      </c>
      <c r="D72" s="47">
        <f>+B72*C72</f>
        <v>22434.568000000003</v>
      </c>
    </row>
    <row r="73" spans="1:6" x14ac:dyDescent="0.2">
      <c r="A73" s="12" t="s">
        <v>40</v>
      </c>
      <c r="B73" s="226">
        <v>0</v>
      </c>
      <c r="C73" s="168">
        <v>0.31</v>
      </c>
      <c r="D73" s="47">
        <f t="shared" si="1"/>
        <v>0</v>
      </c>
    </row>
    <row r="74" spans="1:6" x14ac:dyDescent="0.2">
      <c r="A74" s="12" t="s">
        <v>203</v>
      </c>
      <c r="B74" s="226">
        <v>0</v>
      </c>
      <c r="C74" s="168">
        <v>0.37</v>
      </c>
      <c r="D74" s="47">
        <f>+B74*C74</f>
        <v>0</v>
      </c>
    </row>
    <row r="75" spans="1:6" x14ac:dyDescent="0.2">
      <c r="A75" s="12" t="s">
        <v>200</v>
      </c>
      <c r="B75" s="226">
        <v>0</v>
      </c>
      <c r="C75" s="168">
        <v>0.33</v>
      </c>
      <c r="D75" s="47">
        <f>+B75*C75</f>
        <v>0</v>
      </c>
    </row>
    <row r="76" spans="1:6" x14ac:dyDescent="0.2">
      <c r="A76" s="248" t="s">
        <v>511</v>
      </c>
      <c r="B76" s="249">
        <f>SUM('11-SD Info - Lunch'!E8,'11-SD Info - Lunch'!E9,'11-SD Info - Lunch'!E11,'11-SD Info - Lunch'!E12,'11-SD Info - Lunch'!E13)*180</f>
        <v>22608</v>
      </c>
      <c r="C76" s="173">
        <v>0.39</v>
      </c>
      <c r="D76" s="47">
        <f t="shared" ref="D76" si="2">+B76*C76</f>
        <v>8817.1200000000008</v>
      </c>
    </row>
    <row r="77" spans="1:6" x14ac:dyDescent="0.2">
      <c r="A77" s="248" t="s">
        <v>512</v>
      </c>
      <c r="B77" s="249">
        <f>SUM('11-SD Info - Lunch'!E10,'11-SD Info - Lunch'!E14,'11-SD Info - Lunch'!E15,'11-SD Info - Lunch'!E16,'11-SD Info - Lunch'!E19,'11-SD Info - Lunch'!E21)*170</f>
        <v>37876</v>
      </c>
      <c r="C77" s="173">
        <v>0.39</v>
      </c>
      <c r="D77" s="47">
        <f t="shared" ref="D77" si="3">+B77*C77</f>
        <v>14771.640000000001</v>
      </c>
    </row>
    <row r="78" spans="1:6" x14ac:dyDescent="0.2">
      <c r="A78" s="248" t="s">
        <v>513</v>
      </c>
      <c r="B78" s="249">
        <f>SUM('11-SD Info - Lunch'!E17,'11-SD Info - Lunch'!E18,'11-SD Info - Lunch'!E20)*166</f>
        <v>27921.199999999997</v>
      </c>
      <c r="C78" s="173">
        <v>0.39</v>
      </c>
      <c r="D78" s="47">
        <f t="shared" si="1"/>
        <v>10889.268</v>
      </c>
    </row>
    <row r="79" spans="1:6" x14ac:dyDescent="0.2">
      <c r="B79" s="227"/>
      <c r="C79" s="174"/>
    </row>
    <row r="80" spans="1:6" x14ac:dyDescent="0.2">
      <c r="A80" s="6" t="s">
        <v>188</v>
      </c>
      <c r="B80" s="227"/>
      <c r="C80" s="174"/>
    </row>
    <row r="81" spans="1:7" x14ac:dyDescent="0.2">
      <c r="A81" s="12" t="s">
        <v>298</v>
      </c>
      <c r="B81" s="225">
        <f>SUM('11-SD Info - Lunch'!F31)*163</f>
        <v>20733.600000000002</v>
      </c>
      <c r="C81" s="175">
        <v>3.31</v>
      </c>
      <c r="D81" s="46">
        <f>+B81*C81</f>
        <v>68628.216000000015</v>
      </c>
    </row>
    <row r="82" spans="1:7" x14ac:dyDescent="0.2">
      <c r="A82" s="12" t="s">
        <v>41</v>
      </c>
      <c r="B82" s="226">
        <f>SUM('11-SD Info - Lunch'!G31)*163</f>
        <v>2917.7000000000003</v>
      </c>
      <c r="C82" s="173">
        <v>2.91</v>
      </c>
      <c r="D82" s="47">
        <f>+B82*C82</f>
        <v>8490.5070000000014</v>
      </c>
    </row>
    <row r="83" spans="1:7" x14ac:dyDescent="0.2">
      <c r="A83" s="12" t="s">
        <v>40</v>
      </c>
      <c r="B83" s="226">
        <f>SUM('11-SD Info - Lunch'!E31)*163</f>
        <v>3406.7000000000003</v>
      </c>
      <c r="C83" s="173">
        <v>0.31</v>
      </c>
      <c r="D83" s="47">
        <f>+B83*C83</f>
        <v>1056.077</v>
      </c>
    </row>
    <row r="84" spans="1:7" x14ac:dyDescent="0.2">
      <c r="A84" s="12"/>
      <c r="B84" s="227"/>
      <c r="C84" s="176"/>
    </row>
    <row r="85" spans="1:7" x14ac:dyDescent="0.2">
      <c r="A85" s="6" t="s">
        <v>189</v>
      </c>
      <c r="B85" s="227"/>
      <c r="C85" s="176"/>
    </row>
    <row r="86" spans="1:7" x14ac:dyDescent="0.2">
      <c r="A86" s="12" t="s">
        <v>212</v>
      </c>
      <c r="B86" s="250">
        <f>SUM('11-SD Info - Lunch'!F40)*22</f>
        <v>5234.68</v>
      </c>
      <c r="C86" s="171">
        <v>3.8574999999999999</v>
      </c>
      <c r="D86" s="46">
        <f>+B86*C86</f>
        <v>20192.7781</v>
      </c>
    </row>
    <row r="87" spans="1:7" x14ac:dyDescent="0.2">
      <c r="A87" s="12" t="s">
        <v>213</v>
      </c>
      <c r="B87" s="226">
        <v>0</v>
      </c>
      <c r="C87" s="172">
        <v>3.9224999999999999</v>
      </c>
      <c r="D87" s="47">
        <f>+B87*C87</f>
        <v>0</v>
      </c>
    </row>
    <row r="88" spans="1:7" x14ac:dyDescent="0.2">
      <c r="A88" s="12"/>
      <c r="B88" s="227"/>
      <c r="C88" s="174"/>
    </row>
    <row r="89" spans="1:7" x14ac:dyDescent="0.2">
      <c r="A89" s="6" t="s">
        <v>191</v>
      </c>
      <c r="B89" s="227"/>
      <c r="C89" s="174"/>
    </row>
    <row r="90" spans="1:7" x14ac:dyDescent="0.2">
      <c r="A90" s="12" t="s">
        <v>50</v>
      </c>
      <c r="B90" s="225">
        <v>0</v>
      </c>
      <c r="C90" s="175">
        <v>0.91</v>
      </c>
      <c r="D90" s="46">
        <f>+B90*C90</f>
        <v>0</v>
      </c>
      <c r="F90" s="59">
        <f>SUM(D90:D101)</f>
        <v>16744.664000000001</v>
      </c>
      <c r="G90" s="39">
        <f>SUM(B90:B101)/3</f>
        <v>7622.9666666666672</v>
      </c>
    </row>
    <row r="91" spans="1:7" x14ac:dyDescent="0.2">
      <c r="A91" s="12" t="s">
        <v>41</v>
      </c>
      <c r="B91" s="226">
        <v>0</v>
      </c>
      <c r="C91" s="173">
        <v>0.45</v>
      </c>
      <c r="D91" s="47">
        <f>+B91*C91</f>
        <v>0</v>
      </c>
    </row>
    <row r="92" spans="1:7" x14ac:dyDescent="0.2">
      <c r="A92" s="12" t="s">
        <v>40</v>
      </c>
      <c r="B92" s="226">
        <v>0</v>
      </c>
      <c r="C92" s="173">
        <v>0.08</v>
      </c>
      <c r="D92" s="47">
        <f>+B92*C92</f>
        <v>0</v>
      </c>
    </row>
    <row r="93" spans="1:7" x14ac:dyDescent="0.2">
      <c r="A93" s="12"/>
      <c r="B93" s="227"/>
      <c r="C93" s="170"/>
    </row>
    <row r="94" spans="1:7" x14ac:dyDescent="0.2">
      <c r="A94" s="6" t="s">
        <v>190</v>
      </c>
      <c r="B94" s="227"/>
      <c r="C94" s="170"/>
    </row>
    <row r="95" spans="1:7" x14ac:dyDescent="0.2">
      <c r="A95" s="12" t="s">
        <v>298</v>
      </c>
      <c r="B95" s="225">
        <f>SUM('12-SD Info - Snacks'!F24)*163</f>
        <v>16691.2</v>
      </c>
      <c r="C95" s="175">
        <v>0.91</v>
      </c>
      <c r="D95" s="46">
        <f>+B95*C95</f>
        <v>15188.992000000002</v>
      </c>
      <c r="F95" s="24"/>
      <c r="G95" s="39"/>
    </row>
    <row r="96" spans="1:7" x14ac:dyDescent="0.2">
      <c r="A96" s="12" t="s">
        <v>41</v>
      </c>
      <c r="B96" s="226">
        <f>SUM('12-SD Info - Snacks'!G24)*163</f>
        <v>2868.8</v>
      </c>
      <c r="C96" s="173">
        <v>0.45</v>
      </c>
      <c r="D96" s="47">
        <f>+B96*C96</f>
        <v>1290.96</v>
      </c>
    </row>
    <row r="97" spans="1:7" x14ac:dyDescent="0.2">
      <c r="A97" s="12" t="s">
        <v>40</v>
      </c>
      <c r="B97" s="226">
        <f>SUM('12-SD Info - Snacks'!E24)*163</f>
        <v>3308.8999999999996</v>
      </c>
      <c r="C97" s="173">
        <v>0.08</v>
      </c>
      <c r="D97" s="47">
        <f>+B97*C97</f>
        <v>264.71199999999999</v>
      </c>
    </row>
    <row r="98" spans="1:7" x14ac:dyDescent="0.2">
      <c r="A98" s="12"/>
      <c r="B98" s="227"/>
      <c r="C98" s="170"/>
    </row>
    <row r="99" spans="1:7" x14ac:dyDescent="0.2">
      <c r="A99" s="6" t="s">
        <v>192</v>
      </c>
      <c r="B99" s="227"/>
      <c r="C99" s="170"/>
    </row>
    <row r="100" spans="1:7" x14ac:dyDescent="0.2">
      <c r="A100" s="12" t="s">
        <v>212</v>
      </c>
      <c r="B100" s="225">
        <v>0</v>
      </c>
      <c r="C100" s="171">
        <v>0.91</v>
      </c>
      <c r="D100" s="46">
        <f>+B100*C100</f>
        <v>0</v>
      </c>
    </row>
    <row r="101" spans="1:7" x14ac:dyDescent="0.2">
      <c r="A101" s="12" t="s">
        <v>213</v>
      </c>
      <c r="B101" s="226">
        <v>0</v>
      </c>
      <c r="C101" s="172">
        <v>0.93</v>
      </c>
      <c r="D101" s="47">
        <f>+B101*C101</f>
        <v>0</v>
      </c>
    </row>
    <row r="102" spans="1:7" x14ac:dyDescent="0.2">
      <c r="A102" s="12"/>
      <c r="B102" s="227"/>
      <c r="C102" s="170"/>
    </row>
    <row r="103" spans="1:7" x14ac:dyDescent="0.2">
      <c r="A103" s="6" t="s">
        <v>183</v>
      </c>
      <c r="B103" s="227"/>
      <c r="C103" s="170"/>
    </row>
    <row r="104" spans="1:7" x14ac:dyDescent="0.2">
      <c r="A104" s="12" t="s">
        <v>298</v>
      </c>
      <c r="B104" s="254">
        <f>SUM('13-SD Info - Suppers'!F17)*125</f>
        <v>11250</v>
      </c>
      <c r="C104" s="175">
        <v>3.31</v>
      </c>
      <c r="D104" s="46">
        <f>+B104*C104</f>
        <v>37237.5</v>
      </c>
      <c r="F104" s="59">
        <f>SUM(D104:D110)</f>
        <v>37237.5</v>
      </c>
      <c r="G104" s="76">
        <f>SUM(B104:B110)</f>
        <v>11250</v>
      </c>
    </row>
    <row r="105" spans="1:7" x14ac:dyDescent="0.2">
      <c r="A105" s="12" t="s">
        <v>41</v>
      </c>
      <c r="B105" s="226">
        <v>0</v>
      </c>
      <c r="C105" s="173">
        <v>2.91</v>
      </c>
      <c r="D105" s="47">
        <f>+B105*C105</f>
        <v>0</v>
      </c>
    </row>
    <row r="106" spans="1:7" x14ac:dyDescent="0.2">
      <c r="A106" s="12" t="s">
        <v>40</v>
      </c>
      <c r="B106" s="226">
        <v>0</v>
      </c>
      <c r="C106" s="173">
        <v>0.31</v>
      </c>
      <c r="D106" s="47">
        <f>+B106*C106</f>
        <v>0</v>
      </c>
    </row>
    <row r="107" spans="1:7" x14ac:dyDescent="0.2">
      <c r="A107" s="12"/>
      <c r="B107" s="227"/>
      <c r="C107" s="174"/>
    </row>
    <row r="108" spans="1:7" x14ac:dyDescent="0.2">
      <c r="A108" s="6" t="s">
        <v>193</v>
      </c>
      <c r="B108" s="227"/>
      <c r="C108" s="176"/>
    </row>
    <row r="109" spans="1:7" x14ac:dyDescent="0.2">
      <c r="A109" s="12" t="s">
        <v>212</v>
      </c>
      <c r="B109" s="225">
        <v>0</v>
      </c>
      <c r="C109" s="171">
        <v>3.8574999999999999</v>
      </c>
      <c r="D109" s="46">
        <f>+B109*C109</f>
        <v>0</v>
      </c>
    </row>
    <row r="110" spans="1:7" x14ac:dyDescent="0.2">
      <c r="A110" s="12" t="s">
        <v>213</v>
      </c>
      <c r="B110" s="226">
        <v>0</v>
      </c>
      <c r="C110" s="172">
        <v>3.9224999999999999</v>
      </c>
      <c r="D110" s="47">
        <f>+B110*C110</f>
        <v>0</v>
      </c>
    </row>
    <row r="111" spans="1:7" x14ac:dyDescent="0.2">
      <c r="A111" s="12"/>
      <c r="B111" s="14"/>
      <c r="C111" s="174"/>
    </row>
    <row r="112" spans="1:7" x14ac:dyDescent="0.2">
      <c r="B112" s="14"/>
      <c r="C112" s="177" t="s">
        <v>53</v>
      </c>
      <c r="D112" s="46">
        <f>SUM(D45:D109)</f>
        <v>2004918.8975000004</v>
      </c>
    </row>
    <row r="113" spans="1:7" x14ac:dyDescent="0.2">
      <c r="B113" s="14"/>
      <c r="C113" s="174"/>
    </row>
    <row r="114" spans="1:7" x14ac:dyDescent="0.2">
      <c r="A114" s="6" t="s">
        <v>70</v>
      </c>
      <c r="B114" s="14"/>
      <c r="C114" s="174"/>
    </row>
    <row r="115" spans="1:7" x14ac:dyDescent="0.2">
      <c r="A115" s="12" t="s">
        <v>40</v>
      </c>
      <c r="B115" s="225">
        <v>0</v>
      </c>
      <c r="C115" s="178">
        <v>0.20499999999999999</v>
      </c>
      <c r="D115" s="46">
        <f>+B115*C115</f>
        <v>0</v>
      </c>
      <c r="F115" s="24">
        <f>SUM(D115:D116)</f>
        <v>0</v>
      </c>
      <c r="G115" s="39">
        <f>SUM(B115:B116)</f>
        <v>0</v>
      </c>
    </row>
    <row r="116" spans="1:7" x14ac:dyDescent="0.2">
      <c r="A116" s="12" t="s">
        <v>50</v>
      </c>
      <c r="B116" s="22"/>
      <c r="C116" s="179" t="s">
        <v>136</v>
      </c>
      <c r="D116" s="47"/>
    </row>
    <row r="118" spans="1:7" x14ac:dyDescent="0.2">
      <c r="C118" s="4" t="s">
        <v>54</v>
      </c>
      <c r="D118" s="46">
        <f>+D115+D116</f>
        <v>0</v>
      </c>
    </row>
    <row r="120" spans="1:7" x14ac:dyDescent="0.2">
      <c r="B120" t="s">
        <v>55</v>
      </c>
      <c r="D120" s="46">
        <f>+D112+D118</f>
        <v>2004918.8975000004</v>
      </c>
    </row>
    <row r="121" spans="1:7" x14ac:dyDescent="0.2">
      <c r="B121" t="s">
        <v>220</v>
      </c>
      <c r="D121" s="46">
        <v>0</v>
      </c>
    </row>
    <row r="122" spans="1:7" x14ac:dyDescent="0.2">
      <c r="B122" t="s">
        <v>179</v>
      </c>
      <c r="D122" s="58">
        <v>84821.8</v>
      </c>
    </row>
    <row r="123" spans="1:7" x14ac:dyDescent="0.2">
      <c r="B123" t="s">
        <v>180</v>
      </c>
      <c r="D123" s="58">
        <v>0</v>
      </c>
    </row>
    <row r="124" spans="1:7" x14ac:dyDescent="0.2">
      <c r="B124" t="s">
        <v>208</v>
      </c>
      <c r="D124" s="58">
        <v>0</v>
      </c>
    </row>
    <row r="125" spans="1:7" x14ac:dyDescent="0.2">
      <c r="B125" t="s">
        <v>56</v>
      </c>
      <c r="D125" s="58">
        <v>0</v>
      </c>
    </row>
    <row r="126" spans="1:7" x14ac:dyDescent="0.2">
      <c r="B126" t="s">
        <v>48</v>
      </c>
      <c r="D126" s="47">
        <f>+D37</f>
        <v>380099.93000000005</v>
      </c>
    </row>
    <row r="128" spans="1:7" x14ac:dyDescent="0.2">
      <c r="C128" s="4" t="s">
        <v>57</v>
      </c>
      <c r="D128" s="46">
        <f>SUM(D120:D127)</f>
        <v>2469840.6275000004</v>
      </c>
    </row>
    <row r="131" spans="1:6" ht="37.5" customHeight="1" x14ac:dyDescent="0.2">
      <c r="A131" s="289" t="s">
        <v>515</v>
      </c>
      <c r="B131" s="289"/>
      <c r="C131" s="289"/>
      <c r="D131" s="289"/>
      <c r="E131" s="35"/>
      <c r="F131" s="35"/>
    </row>
    <row r="132" spans="1:6" x14ac:dyDescent="0.2">
      <c r="A132" s="36"/>
      <c r="B132" s="35"/>
      <c r="C132" s="35"/>
      <c r="D132" s="72"/>
    </row>
  </sheetData>
  <mergeCells count="6">
    <mergeCell ref="A39:D39"/>
    <mergeCell ref="A40:D40"/>
    <mergeCell ref="A41:D41"/>
    <mergeCell ref="A131:D131"/>
    <mergeCell ref="A1:D1"/>
    <mergeCell ref="A3:D3"/>
  </mergeCells>
  <phoneticPr fontId="0" type="noConversion"/>
  <printOptions horizontalCentered="1"/>
  <pageMargins left="0.35" right="0.28000000000000003" top="0.6" bottom="0.56999999999999995" header="0.5" footer="0.3"/>
  <pageSetup scale="41"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F23"/>
  <sheetViews>
    <sheetView zoomScaleNormal="100" workbookViewId="0">
      <selection activeCell="A13" sqref="A13"/>
    </sheetView>
  </sheetViews>
  <sheetFormatPr defaultRowHeight="12.75" x14ac:dyDescent="0.2"/>
  <cols>
    <col min="1" max="1" width="36" customWidth="1"/>
    <col min="2" max="4" width="15.7109375" customWidth="1"/>
  </cols>
  <sheetData>
    <row r="1" spans="1:6" x14ac:dyDescent="0.2">
      <c r="A1" s="292" t="s">
        <v>147</v>
      </c>
      <c r="B1" s="292"/>
      <c r="C1" s="292"/>
      <c r="D1" s="292"/>
    </row>
    <row r="3" spans="1:6" ht="15" x14ac:dyDescent="0.25">
      <c r="A3" s="293" t="s">
        <v>328</v>
      </c>
      <c r="B3" s="293"/>
      <c r="C3" s="293"/>
      <c r="D3" s="293"/>
    </row>
    <row r="7" spans="1:6" ht="21" customHeight="1" x14ac:dyDescent="0.2">
      <c r="A7" s="1" t="s">
        <v>58</v>
      </c>
      <c r="B7" s="100">
        <v>3.31</v>
      </c>
    </row>
    <row r="8" spans="1:6" ht="21" customHeight="1" x14ac:dyDescent="0.2">
      <c r="A8" s="13" t="s">
        <v>59</v>
      </c>
      <c r="B8" s="101">
        <v>0.23499999999999999</v>
      </c>
    </row>
    <row r="9" spans="1:6" ht="21" customHeight="1" x14ac:dyDescent="0.2">
      <c r="A9" s="1" t="s">
        <v>38</v>
      </c>
      <c r="B9" s="102">
        <f>SUM(B7:B8)</f>
        <v>3.5449999999999999</v>
      </c>
    </row>
    <row r="10" spans="1:6" ht="21" customHeight="1" x14ac:dyDescent="0.2">
      <c r="A10" s="15"/>
      <c r="B10" s="16" t="s">
        <v>131</v>
      </c>
      <c r="C10" s="183">
        <f>+'14-Revenue Info'!$F$31</f>
        <v>193046.5</v>
      </c>
    </row>
    <row r="11" spans="1:6" ht="21" customHeight="1" x14ac:dyDescent="0.2">
      <c r="A11" s="15"/>
      <c r="B11" s="9"/>
      <c r="C11" s="16" t="s">
        <v>3</v>
      </c>
      <c r="D11" s="181">
        <f>+C10/B9</f>
        <v>54455.99435825106</v>
      </c>
    </row>
    <row r="12" spans="1:6" ht="21" customHeight="1" x14ac:dyDescent="0.2">
      <c r="A12" s="15"/>
      <c r="B12" s="9"/>
      <c r="C12" s="16" t="s">
        <v>129</v>
      </c>
      <c r="D12" s="182">
        <f>+'14-Revenue Info'!$G$45</f>
        <v>134327.73000000001</v>
      </c>
    </row>
    <row r="13" spans="1:6" ht="21" customHeight="1" x14ac:dyDescent="0.2">
      <c r="A13" s="15"/>
      <c r="B13" s="9"/>
      <c r="C13" s="16" t="s">
        <v>130</v>
      </c>
      <c r="D13" s="182">
        <f>+'14-Revenue Info'!$G$61</f>
        <v>511353.48000000004</v>
      </c>
    </row>
    <row r="14" spans="1:6" ht="21" customHeight="1" x14ac:dyDescent="0.2">
      <c r="A14" s="15"/>
      <c r="B14" s="9"/>
      <c r="C14" s="16" t="s">
        <v>135</v>
      </c>
      <c r="D14" s="182">
        <f>+'14-Revenue Info'!$G$90</f>
        <v>7622.9666666666672</v>
      </c>
    </row>
    <row r="15" spans="1:6" ht="21" customHeight="1" x14ac:dyDescent="0.2">
      <c r="A15" s="15"/>
      <c r="B15" s="9"/>
      <c r="C15" s="16" t="s">
        <v>197</v>
      </c>
      <c r="D15" s="182">
        <f>+'14-Revenue Info'!$G$104</f>
        <v>11250</v>
      </c>
    </row>
    <row r="16" spans="1:6" ht="21" customHeight="1" x14ac:dyDescent="0.2">
      <c r="A16" s="15"/>
      <c r="B16" s="9"/>
      <c r="C16" s="41" t="s">
        <v>150</v>
      </c>
      <c r="D16" s="181">
        <f>SUM(D11:D15)</f>
        <v>719010.17102491774</v>
      </c>
      <c r="F16" s="32"/>
    </row>
    <row r="18" spans="1:3" x14ac:dyDescent="0.2">
      <c r="A18" t="s">
        <v>134</v>
      </c>
    </row>
    <row r="19" spans="1:3" x14ac:dyDescent="0.2">
      <c r="A19" t="s">
        <v>60</v>
      </c>
    </row>
    <row r="21" spans="1:3" x14ac:dyDescent="0.2">
      <c r="A21" t="s">
        <v>149</v>
      </c>
      <c r="B21" s="14"/>
    </row>
    <row r="22" spans="1:3" x14ac:dyDescent="0.2">
      <c r="A22" s="93" t="s">
        <v>517</v>
      </c>
      <c r="B22" s="14"/>
      <c r="C22" s="223"/>
    </row>
    <row r="23" spans="1:3" x14ac:dyDescent="0.2">
      <c r="A23" s="93" t="s">
        <v>516</v>
      </c>
      <c r="B23" s="14"/>
    </row>
  </sheetData>
  <mergeCells count="2">
    <mergeCell ref="A1:D1"/>
    <mergeCell ref="A3:D3"/>
  </mergeCells>
  <phoneticPr fontId="0" type="noConversion"/>
  <printOptions horizontalCentered="1"/>
  <pageMargins left="0.75" right="0.75" top="1" bottom="1" header="0.5" footer="0.5"/>
  <pageSetup scale="9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37"/>
  <sheetViews>
    <sheetView zoomScaleNormal="100" workbookViewId="0">
      <selection activeCell="A27" sqref="A27"/>
    </sheetView>
  </sheetViews>
  <sheetFormatPr defaultRowHeight="12.75" x14ac:dyDescent="0.2"/>
  <cols>
    <col min="1" max="1" width="35.5703125" bestFit="1" customWidth="1"/>
    <col min="2" max="2" width="22" customWidth="1"/>
    <col min="3" max="4" width="19.7109375" customWidth="1"/>
    <col min="5" max="8" width="11.7109375" customWidth="1"/>
  </cols>
  <sheetData>
    <row r="1" spans="1:8" ht="15.75" x14ac:dyDescent="0.25">
      <c r="A1" s="294" t="s">
        <v>329</v>
      </c>
      <c r="B1" s="294"/>
      <c r="C1" s="294"/>
      <c r="D1" s="294"/>
      <c r="E1" s="294"/>
      <c r="F1" s="294"/>
      <c r="G1" s="294"/>
      <c r="H1" s="294"/>
    </row>
    <row r="2" spans="1:8" ht="15.75" x14ac:dyDescent="0.25">
      <c r="A2" s="84"/>
      <c r="B2" s="219"/>
      <c r="C2" s="84"/>
      <c r="D2" s="84"/>
      <c r="E2" s="84"/>
      <c r="F2" s="84"/>
      <c r="G2" s="84"/>
      <c r="H2" s="84"/>
    </row>
    <row r="3" spans="1:8" x14ac:dyDescent="0.2">
      <c r="A3" s="77"/>
      <c r="B3" s="77"/>
      <c r="C3" s="77"/>
      <c r="D3" s="77"/>
      <c r="E3" s="77"/>
      <c r="F3" s="77"/>
      <c r="G3" s="77"/>
    </row>
    <row r="4" spans="1:8" x14ac:dyDescent="0.2">
      <c r="A4" s="295" t="s">
        <v>124</v>
      </c>
      <c r="B4" s="297" t="s">
        <v>66</v>
      </c>
      <c r="C4" s="299" t="s">
        <v>67</v>
      </c>
      <c r="D4" s="300"/>
      <c r="E4" s="301" t="s">
        <v>276</v>
      </c>
      <c r="F4" s="302"/>
      <c r="G4" s="302"/>
      <c r="H4" s="303"/>
    </row>
    <row r="5" spans="1:8" x14ac:dyDescent="0.2">
      <c r="A5" s="296"/>
      <c r="B5" s="298"/>
      <c r="C5" s="215" t="s">
        <v>69</v>
      </c>
      <c r="D5" s="215" t="s">
        <v>68</v>
      </c>
      <c r="E5" s="142" t="s">
        <v>69</v>
      </c>
      <c r="F5" s="142" t="s">
        <v>68</v>
      </c>
      <c r="G5" s="142" t="s">
        <v>215</v>
      </c>
      <c r="H5" s="142" t="s">
        <v>214</v>
      </c>
    </row>
    <row r="6" spans="1:8" x14ac:dyDescent="0.2">
      <c r="A6" s="121" t="s">
        <v>342</v>
      </c>
      <c r="B6" s="217" t="s">
        <v>435</v>
      </c>
      <c r="C6" s="218" t="s">
        <v>436</v>
      </c>
      <c r="D6" s="218" t="s">
        <v>445</v>
      </c>
      <c r="E6" s="138">
        <v>201</v>
      </c>
      <c r="F6" s="138">
        <v>201</v>
      </c>
      <c r="G6" s="220">
        <v>0</v>
      </c>
      <c r="H6" s="138">
        <v>0</v>
      </c>
    </row>
    <row r="7" spans="1:8" x14ac:dyDescent="0.2">
      <c r="A7" s="121" t="s">
        <v>343</v>
      </c>
      <c r="B7" s="213" t="s">
        <v>419</v>
      </c>
      <c r="C7" s="218" t="s">
        <v>437</v>
      </c>
      <c r="D7" s="218" t="s">
        <v>446</v>
      </c>
      <c r="E7" s="138">
        <v>180</v>
      </c>
      <c r="F7" s="138">
        <v>180</v>
      </c>
      <c r="G7" s="222">
        <v>0</v>
      </c>
      <c r="H7" s="138">
        <v>0</v>
      </c>
    </row>
    <row r="8" spans="1:8" x14ac:dyDescent="0.2">
      <c r="A8" s="121" t="s">
        <v>344</v>
      </c>
      <c r="B8" s="213" t="s">
        <v>420</v>
      </c>
      <c r="C8" s="218" t="s">
        <v>438</v>
      </c>
      <c r="D8" s="218" t="s">
        <v>448</v>
      </c>
      <c r="E8" s="138">
        <v>180</v>
      </c>
      <c r="F8" s="138">
        <v>180</v>
      </c>
      <c r="G8" s="222">
        <v>0</v>
      </c>
      <c r="H8" s="138">
        <v>0</v>
      </c>
    </row>
    <row r="9" spans="1:8" x14ac:dyDescent="0.2">
      <c r="A9" s="121" t="s">
        <v>345</v>
      </c>
      <c r="B9" s="213" t="s">
        <v>419</v>
      </c>
      <c r="C9" s="218" t="s">
        <v>439</v>
      </c>
      <c r="D9" s="218" t="s">
        <v>449</v>
      </c>
      <c r="E9" s="138">
        <v>180</v>
      </c>
      <c r="F9" s="138">
        <v>180</v>
      </c>
      <c r="G9" s="222">
        <v>0</v>
      </c>
      <c r="H9" s="138">
        <v>0</v>
      </c>
    </row>
    <row r="10" spans="1:8" x14ac:dyDescent="0.2">
      <c r="A10" s="121" t="s">
        <v>346</v>
      </c>
      <c r="B10" s="213" t="s">
        <v>419</v>
      </c>
      <c r="C10" s="218" t="s">
        <v>440</v>
      </c>
      <c r="D10" s="218" t="s">
        <v>450</v>
      </c>
      <c r="E10" s="138">
        <v>180</v>
      </c>
      <c r="F10" s="138">
        <v>180</v>
      </c>
      <c r="G10" s="222">
        <v>0</v>
      </c>
      <c r="H10" s="138">
        <v>0</v>
      </c>
    </row>
    <row r="11" spans="1:8" x14ac:dyDescent="0.2">
      <c r="A11" s="121" t="s">
        <v>347</v>
      </c>
      <c r="B11" s="213" t="s">
        <v>421</v>
      </c>
      <c r="C11" s="218" t="s">
        <v>437</v>
      </c>
      <c r="D11" s="218" t="s">
        <v>451</v>
      </c>
      <c r="E11" s="138">
        <v>180</v>
      </c>
      <c r="F11" s="138">
        <v>180</v>
      </c>
      <c r="G11" s="138">
        <v>163</v>
      </c>
      <c r="H11" s="138">
        <v>0</v>
      </c>
    </row>
    <row r="12" spans="1:8" x14ac:dyDescent="0.2">
      <c r="A12" s="121" t="s">
        <v>348</v>
      </c>
      <c r="B12" s="213" t="s">
        <v>422</v>
      </c>
      <c r="C12" s="218" t="s">
        <v>441</v>
      </c>
      <c r="D12" s="218" t="s">
        <v>447</v>
      </c>
      <c r="E12" s="138">
        <v>180</v>
      </c>
      <c r="F12" s="138">
        <v>170</v>
      </c>
      <c r="G12" s="138">
        <v>163</v>
      </c>
      <c r="H12" s="138">
        <v>0</v>
      </c>
    </row>
    <row r="13" spans="1:8" x14ac:dyDescent="0.2">
      <c r="A13" s="121" t="s">
        <v>349</v>
      </c>
      <c r="B13" s="213" t="s">
        <v>420</v>
      </c>
      <c r="C13" s="218" t="s">
        <v>441</v>
      </c>
      <c r="D13" s="218" t="s">
        <v>452</v>
      </c>
      <c r="E13" s="138">
        <v>180</v>
      </c>
      <c r="F13" s="138">
        <v>180</v>
      </c>
      <c r="G13" s="138">
        <v>0</v>
      </c>
      <c r="H13" s="138">
        <v>0</v>
      </c>
    </row>
    <row r="14" spans="1:8" x14ac:dyDescent="0.2">
      <c r="A14" s="121" t="s">
        <v>350</v>
      </c>
      <c r="B14" s="214" t="s">
        <v>420</v>
      </c>
      <c r="C14" s="216" t="s">
        <v>441</v>
      </c>
      <c r="D14" s="218" t="s">
        <v>453</v>
      </c>
      <c r="E14" s="138">
        <v>180</v>
      </c>
      <c r="F14" s="138">
        <v>170</v>
      </c>
      <c r="G14" s="138">
        <v>0</v>
      </c>
      <c r="H14" s="138">
        <v>0</v>
      </c>
    </row>
    <row r="15" spans="1:8" x14ac:dyDescent="0.2">
      <c r="A15" s="121" t="s">
        <v>415</v>
      </c>
      <c r="B15" s="214" t="s">
        <v>423</v>
      </c>
      <c r="C15" s="218" t="s">
        <v>442</v>
      </c>
      <c r="D15" s="218" t="s">
        <v>454</v>
      </c>
      <c r="E15" s="138">
        <v>202</v>
      </c>
      <c r="F15" s="138">
        <v>188</v>
      </c>
      <c r="G15" s="138">
        <v>0</v>
      </c>
      <c r="H15" s="138">
        <v>125</v>
      </c>
    </row>
    <row r="16" spans="1:8" x14ac:dyDescent="0.2">
      <c r="A16" s="121" t="s">
        <v>352</v>
      </c>
      <c r="B16" s="214" t="s">
        <v>423</v>
      </c>
      <c r="C16" s="216" t="s">
        <v>442</v>
      </c>
      <c r="D16" s="218" t="s">
        <v>455</v>
      </c>
      <c r="E16" s="138">
        <v>180</v>
      </c>
      <c r="F16" s="138">
        <v>166</v>
      </c>
      <c r="G16" s="138">
        <v>0</v>
      </c>
      <c r="H16" s="138">
        <v>125</v>
      </c>
    </row>
    <row r="17" spans="1:9" x14ac:dyDescent="0.2">
      <c r="A17" s="121" t="s">
        <v>353</v>
      </c>
      <c r="B17" s="213">
        <v>8</v>
      </c>
      <c r="C17" s="216" t="s">
        <v>442</v>
      </c>
      <c r="D17" s="216" t="s">
        <v>455</v>
      </c>
      <c r="E17" s="138">
        <v>180</v>
      </c>
      <c r="F17" s="138">
        <v>166</v>
      </c>
      <c r="G17" s="138">
        <v>0</v>
      </c>
      <c r="H17" s="138">
        <v>0</v>
      </c>
    </row>
    <row r="18" spans="1:9" x14ac:dyDescent="0.2">
      <c r="A18" s="121" t="s">
        <v>354</v>
      </c>
      <c r="B18" s="214" t="s">
        <v>423</v>
      </c>
      <c r="C18" s="218" t="s">
        <v>443</v>
      </c>
      <c r="D18" s="218" t="s">
        <v>456</v>
      </c>
      <c r="E18" s="138">
        <v>180</v>
      </c>
      <c r="F18" s="138">
        <v>166</v>
      </c>
      <c r="G18" s="138">
        <v>0</v>
      </c>
      <c r="H18" s="138">
        <v>0</v>
      </c>
    </row>
    <row r="19" spans="1:9" x14ac:dyDescent="0.2">
      <c r="A19" s="121" t="s">
        <v>361</v>
      </c>
      <c r="B19" s="213">
        <v>8</v>
      </c>
      <c r="C19" s="216" t="s">
        <v>443</v>
      </c>
      <c r="D19" s="216" t="s">
        <v>456</v>
      </c>
      <c r="E19" s="138">
        <v>180</v>
      </c>
      <c r="F19" s="138">
        <v>166</v>
      </c>
      <c r="G19" s="138">
        <v>0</v>
      </c>
      <c r="H19" s="138">
        <v>0</v>
      </c>
    </row>
    <row r="20" spans="1:9" x14ac:dyDescent="0.2">
      <c r="A20" s="121" t="s">
        <v>355</v>
      </c>
      <c r="B20" s="213" t="s">
        <v>434</v>
      </c>
      <c r="C20" s="221" t="s">
        <v>444</v>
      </c>
      <c r="D20" s="221" t="s">
        <v>451</v>
      </c>
      <c r="E20" s="138">
        <v>163</v>
      </c>
      <c r="F20" s="138">
        <v>163</v>
      </c>
      <c r="G20" s="138">
        <v>163</v>
      </c>
      <c r="H20" s="138">
        <v>0</v>
      </c>
    </row>
    <row r="21" spans="1:9" x14ac:dyDescent="0.2">
      <c r="A21" s="121"/>
      <c r="B21" s="213"/>
      <c r="C21" s="140"/>
      <c r="D21" s="140"/>
      <c r="E21" s="138"/>
      <c r="F21" s="138"/>
      <c r="G21" s="138"/>
      <c r="H21" s="138"/>
    </row>
    <row r="22" spans="1:9" x14ac:dyDescent="0.2">
      <c r="B22" s="2"/>
    </row>
    <row r="23" spans="1:9" x14ac:dyDescent="0.2">
      <c r="A23" s="6" t="s">
        <v>277</v>
      </c>
      <c r="B23" s="5"/>
      <c r="C23" s="6"/>
    </row>
    <row r="24" spans="1:9" x14ac:dyDescent="0.2">
      <c r="A24" s="93"/>
      <c r="B24" s="2"/>
    </row>
    <row r="25" spans="1:9" ht="39" customHeight="1" x14ac:dyDescent="0.2">
      <c r="A25" s="111" t="s">
        <v>278</v>
      </c>
      <c r="B25" s="111" t="s">
        <v>279</v>
      </c>
      <c r="C25" s="111" t="s">
        <v>280</v>
      </c>
      <c r="D25" s="111" t="s">
        <v>281</v>
      </c>
      <c r="E25" s="2"/>
      <c r="F25" s="2"/>
      <c r="G25" s="2"/>
      <c r="H25" s="2"/>
      <c r="I25" s="2"/>
    </row>
    <row r="26" spans="1:9" x14ac:dyDescent="0.2">
      <c r="A26" s="206" t="s">
        <v>77</v>
      </c>
      <c r="B26" s="99"/>
      <c r="C26" s="121"/>
      <c r="D26" s="121"/>
    </row>
    <row r="27" spans="1:9" x14ac:dyDescent="0.2">
      <c r="A27" s="121"/>
      <c r="B27" s="99"/>
      <c r="C27" s="121"/>
      <c r="D27" s="121"/>
    </row>
    <row r="28" spans="1:9" x14ac:dyDescent="0.2">
      <c r="A28" s="121"/>
      <c r="B28" s="99"/>
      <c r="C28" s="121"/>
      <c r="D28" s="121"/>
    </row>
    <row r="29" spans="1:9" x14ac:dyDescent="0.2">
      <c r="A29" s="121"/>
      <c r="B29" s="121"/>
      <c r="C29" s="121"/>
      <c r="D29" s="121"/>
    </row>
    <row r="30" spans="1:9" x14ac:dyDescent="0.2">
      <c r="A30" s="121"/>
      <c r="B30" s="121"/>
      <c r="C30" s="121"/>
      <c r="D30" s="121"/>
    </row>
    <row r="31" spans="1:9" x14ac:dyDescent="0.2">
      <c r="A31" s="121"/>
      <c r="B31" s="121"/>
      <c r="C31" s="121"/>
      <c r="D31" s="121"/>
    </row>
    <row r="32" spans="1:9" x14ac:dyDescent="0.2">
      <c r="A32" s="121"/>
      <c r="B32" s="121"/>
      <c r="C32" s="121"/>
      <c r="D32" s="121"/>
    </row>
    <row r="33" spans="1:4" x14ac:dyDescent="0.2">
      <c r="A33" s="121"/>
      <c r="B33" s="121"/>
      <c r="C33" s="121"/>
      <c r="D33" s="121"/>
    </row>
    <row r="34" spans="1:4" x14ac:dyDescent="0.2">
      <c r="A34" s="121"/>
      <c r="B34" s="121"/>
      <c r="C34" s="121"/>
      <c r="D34" s="121"/>
    </row>
    <row r="35" spans="1:4" x14ac:dyDescent="0.2">
      <c r="A35" s="121"/>
      <c r="B35" s="121"/>
      <c r="C35" s="121"/>
      <c r="D35" s="121"/>
    </row>
    <row r="36" spans="1:4" x14ac:dyDescent="0.2">
      <c r="A36" s="121"/>
      <c r="B36" s="121"/>
      <c r="C36" s="121"/>
      <c r="D36" s="121"/>
    </row>
    <row r="37" spans="1:4" x14ac:dyDescent="0.2">
      <c r="A37" s="121"/>
      <c r="B37" s="121"/>
      <c r="C37" s="121"/>
      <c r="D37" s="121"/>
    </row>
  </sheetData>
  <mergeCells count="5">
    <mergeCell ref="A1:H1"/>
    <mergeCell ref="A4:A5"/>
    <mergeCell ref="B4:B5"/>
    <mergeCell ref="C4:D4"/>
    <mergeCell ref="E4:H4"/>
  </mergeCells>
  <phoneticPr fontId="0" type="noConversion"/>
  <printOptions horizontalCentered="1"/>
  <pageMargins left="0.75" right="0.75" top="1.06" bottom="1" header="0.5" footer="0.5"/>
  <pageSetup scale="8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18"/>
  <sheetViews>
    <sheetView zoomScaleNormal="75" workbookViewId="0">
      <selection activeCell="B24" sqref="B24"/>
    </sheetView>
  </sheetViews>
  <sheetFormatPr defaultRowHeight="12.75" x14ac:dyDescent="0.2"/>
  <cols>
    <col min="1" max="1" width="48.85546875" customWidth="1"/>
    <col min="2" max="2" width="11.7109375" customWidth="1"/>
    <col min="3" max="3" width="14" customWidth="1"/>
    <col min="4" max="4" width="13.42578125" customWidth="1"/>
    <col min="5" max="5" width="14.140625" customWidth="1"/>
    <col min="6" max="6" width="12.7109375" customWidth="1"/>
    <col min="7" max="7" width="12.140625" customWidth="1"/>
    <col min="8" max="8" width="14" customWidth="1"/>
  </cols>
  <sheetData>
    <row r="1" spans="1:8" ht="35.25" customHeight="1" x14ac:dyDescent="0.25">
      <c r="A1" s="304" t="s">
        <v>336</v>
      </c>
      <c r="B1" s="304"/>
      <c r="C1" s="304"/>
      <c r="D1" s="304"/>
      <c r="E1" s="304"/>
      <c r="F1" s="304"/>
      <c r="G1" s="304"/>
      <c r="H1" s="304"/>
    </row>
    <row r="2" spans="1:8" ht="19.5" customHeight="1" x14ac:dyDescent="0.2">
      <c r="A2" s="128"/>
      <c r="B2" s="128"/>
      <c r="C2" s="128"/>
      <c r="D2" s="128"/>
      <c r="E2" s="128"/>
      <c r="F2" s="128"/>
      <c r="G2" s="128"/>
      <c r="H2" s="119"/>
    </row>
    <row r="3" spans="1:8" ht="38.25" x14ac:dyDescent="0.2">
      <c r="A3" s="129" t="s">
        <v>124</v>
      </c>
      <c r="B3" s="139" t="s">
        <v>299</v>
      </c>
      <c r="C3" s="141" t="s">
        <v>285</v>
      </c>
      <c r="D3" s="139" t="s">
        <v>300</v>
      </c>
      <c r="E3" s="137" t="s">
        <v>286</v>
      </c>
      <c r="F3" s="130" t="s">
        <v>65</v>
      </c>
      <c r="G3" s="131" t="s">
        <v>287</v>
      </c>
      <c r="H3" s="131" t="s">
        <v>288</v>
      </c>
    </row>
    <row r="4" spans="1:8" ht="11.25" customHeight="1" x14ac:dyDescent="0.2">
      <c r="A4" s="93" t="s">
        <v>342</v>
      </c>
      <c r="B4" s="140"/>
      <c r="C4" s="207" t="s">
        <v>360</v>
      </c>
      <c r="D4" s="140"/>
      <c r="E4" s="207" t="s">
        <v>360</v>
      </c>
      <c r="F4" s="121"/>
      <c r="G4" s="206" t="s">
        <v>360</v>
      </c>
      <c r="H4" s="121"/>
    </row>
    <row r="5" spans="1:8" x14ac:dyDescent="0.2">
      <c r="A5" s="93" t="s">
        <v>343</v>
      </c>
      <c r="B5" s="140"/>
      <c r="C5" s="207" t="s">
        <v>360</v>
      </c>
      <c r="D5" s="140"/>
      <c r="E5" s="207" t="s">
        <v>360</v>
      </c>
      <c r="F5" s="206" t="s">
        <v>360</v>
      </c>
      <c r="G5" s="206" t="s">
        <v>360</v>
      </c>
      <c r="H5" s="121"/>
    </row>
    <row r="6" spans="1:8" x14ac:dyDescent="0.2">
      <c r="A6" s="93" t="s">
        <v>344</v>
      </c>
      <c r="B6" s="140"/>
      <c r="C6" s="207" t="s">
        <v>360</v>
      </c>
      <c r="D6" s="140"/>
      <c r="E6" s="207" t="s">
        <v>360</v>
      </c>
      <c r="F6" s="206" t="s">
        <v>360</v>
      </c>
      <c r="G6" s="206" t="s">
        <v>360</v>
      </c>
      <c r="H6" s="121"/>
    </row>
    <row r="7" spans="1:8" x14ac:dyDescent="0.2">
      <c r="A7" s="93" t="s">
        <v>345</v>
      </c>
      <c r="B7" s="140"/>
      <c r="C7" s="207" t="s">
        <v>360</v>
      </c>
      <c r="D7" s="140"/>
      <c r="E7" s="207" t="s">
        <v>360</v>
      </c>
      <c r="F7" s="206" t="s">
        <v>360</v>
      </c>
      <c r="G7" s="206" t="s">
        <v>360</v>
      </c>
      <c r="H7" s="121"/>
    </row>
    <row r="8" spans="1:8" x14ac:dyDescent="0.2">
      <c r="A8" s="93" t="s">
        <v>346</v>
      </c>
      <c r="B8" s="140"/>
      <c r="C8" s="207" t="s">
        <v>360</v>
      </c>
      <c r="D8" s="140"/>
      <c r="E8" s="207" t="s">
        <v>360</v>
      </c>
      <c r="F8" s="206" t="s">
        <v>360</v>
      </c>
      <c r="G8" s="206" t="s">
        <v>360</v>
      </c>
      <c r="H8" s="121"/>
    </row>
    <row r="9" spans="1:8" x14ac:dyDescent="0.2">
      <c r="A9" s="93" t="s">
        <v>347</v>
      </c>
      <c r="B9" s="140"/>
      <c r="C9" s="207" t="s">
        <v>360</v>
      </c>
      <c r="D9" s="140"/>
      <c r="E9" s="207" t="s">
        <v>360</v>
      </c>
      <c r="F9" s="206" t="s">
        <v>360</v>
      </c>
      <c r="G9" s="206" t="s">
        <v>360</v>
      </c>
      <c r="H9" s="121"/>
    </row>
    <row r="10" spans="1:8" x14ac:dyDescent="0.2">
      <c r="A10" s="93" t="s">
        <v>348</v>
      </c>
      <c r="B10" s="140"/>
      <c r="C10" s="207" t="s">
        <v>360</v>
      </c>
      <c r="D10" s="140"/>
      <c r="E10" s="207" t="s">
        <v>360</v>
      </c>
      <c r="F10" s="206" t="s">
        <v>360</v>
      </c>
      <c r="G10" s="206" t="s">
        <v>360</v>
      </c>
      <c r="H10" s="121"/>
    </row>
    <row r="11" spans="1:8" x14ac:dyDescent="0.2">
      <c r="A11" s="93" t="s">
        <v>349</v>
      </c>
      <c r="B11" s="140"/>
      <c r="C11" s="207" t="s">
        <v>360</v>
      </c>
      <c r="D11" s="140"/>
      <c r="E11" s="207" t="s">
        <v>360</v>
      </c>
      <c r="F11" s="206" t="s">
        <v>360</v>
      </c>
      <c r="G11" s="206" t="s">
        <v>360</v>
      </c>
      <c r="H11" s="121"/>
    </row>
    <row r="12" spans="1:8" x14ac:dyDescent="0.2">
      <c r="A12" s="93" t="s">
        <v>350</v>
      </c>
      <c r="B12" s="140"/>
      <c r="C12" s="207" t="s">
        <v>360</v>
      </c>
      <c r="D12" s="140"/>
      <c r="E12" s="207" t="s">
        <v>360</v>
      </c>
      <c r="F12" s="206" t="s">
        <v>360</v>
      </c>
      <c r="G12" s="206" t="s">
        <v>360</v>
      </c>
      <c r="H12" s="121"/>
    </row>
    <row r="13" spans="1:8" x14ac:dyDescent="0.2">
      <c r="A13" s="93" t="s">
        <v>351</v>
      </c>
      <c r="B13" s="140"/>
      <c r="C13" s="207" t="s">
        <v>360</v>
      </c>
      <c r="D13" s="140"/>
      <c r="E13" s="207" t="s">
        <v>360</v>
      </c>
      <c r="F13" s="206" t="s">
        <v>360</v>
      </c>
      <c r="G13" s="206" t="s">
        <v>360</v>
      </c>
      <c r="H13" s="121"/>
    </row>
    <row r="14" spans="1:8" x14ac:dyDescent="0.2">
      <c r="A14" s="93" t="s">
        <v>352</v>
      </c>
      <c r="B14" s="140"/>
      <c r="C14" s="207" t="s">
        <v>360</v>
      </c>
      <c r="D14" s="140"/>
      <c r="E14" s="207" t="s">
        <v>360</v>
      </c>
      <c r="F14" s="206" t="s">
        <v>360</v>
      </c>
      <c r="G14" s="206" t="s">
        <v>360</v>
      </c>
      <c r="H14" s="121"/>
    </row>
    <row r="15" spans="1:8" x14ac:dyDescent="0.2">
      <c r="A15" s="93" t="s">
        <v>353</v>
      </c>
      <c r="B15" s="140"/>
      <c r="C15" s="208" t="s">
        <v>360</v>
      </c>
      <c r="D15" s="140"/>
      <c r="E15" s="207" t="s">
        <v>360</v>
      </c>
      <c r="F15" s="206" t="s">
        <v>360</v>
      </c>
      <c r="G15" s="206" t="s">
        <v>360</v>
      </c>
      <c r="H15" s="209"/>
    </row>
    <row r="16" spans="1:8" x14ac:dyDescent="0.2">
      <c r="A16" s="93" t="s">
        <v>354</v>
      </c>
      <c r="B16" s="140"/>
      <c r="C16" s="207" t="s">
        <v>360</v>
      </c>
      <c r="D16" s="140"/>
      <c r="E16" s="207" t="s">
        <v>360</v>
      </c>
      <c r="F16" s="206" t="s">
        <v>360</v>
      </c>
      <c r="G16" s="206" t="s">
        <v>360</v>
      </c>
      <c r="H16" s="121"/>
    </row>
    <row r="17" spans="1:8" x14ac:dyDescent="0.2">
      <c r="A17" s="93" t="s">
        <v>361</v>
      </c>
      <c r="B17" s="140"/>
      <c r="C17" s="207" t="s">
        <v>360</v>
      </c>
      <c r="D17" s="140"/>
      <c r="E17" s="207" t="s">
        <v>360</v>
      </c>
      <c r="F17" s="206" t="s">
        <v>360</v>
      </c>
      <c r="G17" s="206" t="s">
        <v>360</v>
      </c>
      <c r="H17" s="121"/>
    </row>
    <row r="18" spans="1:8" x14ac:dyDescent="0.2">
      <c r="A18" s="93" t="s">
        <v>355</v>
      </c>
      <c r="B18" s="140"/>
      <c r="C18" s="208" t="s">
        <v>360</v>
      </c>
      <c r="D18" s="140"/>
      <c r="E18" s="207" t="s">
        <v>360</v>
      </c>
      <c r="F18" s="206"/>
      <c r="G18" s="206" t="s">
        <v>360</v>
      </c>
      <c r="H18" s="209"/>
    </row>
  </sheetData>
  <mergeCells count="1">
    <mergeCell ref="A1:H1"/>
  </mergeCells>
  <phoneticPr fontId="0" type="noConversion"/>
  <printOptions horizontalCentered="1" gridLines="1"/>
  <pageMargins left="0.44" right="0.41" top="1" bottom="1" header="0.5" footer="0.5"/>
  <pageSetup scale="9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98"/>
  <sheetViews>
    <sheetView topLeftCell="A67" zoomScaleNormal="100" workbookViewId="0">
      <selection activeCell="G80" sqref="G80"/>
    </sheetView>
  </sheetViews>
  <sheetFormatPr defaultRowHeight="12.75" x14ac:dyDescent="0.2"/>
  <cols>
    <col min="1" max="1" width="13.5703125" customWidth="1"/>
    <col min="3" max="3" width="11.140625" customWidth="1"/>
    <col min="4" max="4" width="23.140625" customWidth="1"/>
    <col min="5" max="5" width="10.5703125" customWidth="1"/>
    <col min="6" max="6" width="2" customWidth="1"/>
    <col min="7" max="7" width="9.28515625" customWidth="1"/>
    <col min="8" max="8" width="1.7109375" customWidth="1"/>
    <col min="9" max="9" width="9.85546875" customWidth="1"/>
  </cols>
  <sheetData>
    <row r="1" spans="1:9" ht="18" x14ac:dyDescent="0.25">
      <c r="A1" s="264" t="s">
        <v>290</v>
      </c>
      <c r="B1" s="264"/>
      <c r="C1" s="264"/>
      <c r="D1" s="264"/>
      <c r="E1" s="264"/>
      <c r="F1" s="264"/>
      <c r="G1" s="264"/>
      <c r="H1" s="264"/>
      <c r="I1" s="264"/>
    </row>
    <row r="2" spans="1:9" ht="9.6" customHeight="1" x14ac:dyDescent="0.2">
      <c r="A2" s="2"/>
      <c r="B2" s="2"/>
      <c r="C2" s="2"/>
      <c r="D2" s="20"/>
      <c r="E2" s="2"/>
      <c r="F2" s="2"/>
    </row>
    <row r="3" spans="1:9" ht="25.15" customHeight="1" x14ac:dyDescent="0.2">
      <c r="A3" s="305" t="s">
        <v>289</v>
      </c>
      <c r="B3" s="305"/>
      <c r="C3" s="305"/>
      <c r="D3" s="305"/>
      <c r="E3" s="305"/>
      <c r="F3" s="305"/>
      <c r="G3" s="305"/>
      <c r="H3" s="305"/>
      <c r="I3" s="305"/>
    </row>
    <row r="4" spans="1:9" ht="9.6" customHeight="1" x14ac:dyDescent="0.2"/>
    <row r="5" spans="1:9" x14ac:dyDescent="0.2">
      <c r="B5" s="29" t="s">
        <v>72</v>
      </c>
      <c r="C5" s="6"/>
      <c r="E5" s="3" t="s">
        <v>75</v>
      </c>
      <c r="F5" s="5"/>
      <c r="G5" s="3" t="s">
        <v>76</v>
      </c>
      <c r="H5" s="5"/>
      <c r="I5" s="3" t="s">
        <v>77</v>
      </c>
    </row>
    <row r="6" spans="1:9" x14ac:dyDescent="0.2">
      <c r="E6" s="2"/>
      <c r="F6" s="2"/>
      <c r="G6" s="2"/>
      <c r="H6" s="2"/>
      <c r="I6" s="2"/>
    </row>
    <row r="7" spans="1:9" x14ac:dyDescent="0.2">
      <c r="A7" s="28" t="s">
        <v>73</v>
      </c>
      <c r="E7" s="2"/>
      <c r="F7" s="2"/>
      <c r="G7" s="2"/>
      <c r="H7" s="2"/>
      <c r="I7" s="2"/>
    </row>
    <row r="8" spans="1:9" x14ac:dyDescent="0.2">
      <c r="B8" t="s">
        <v>74</v>
      </c>
      <c r="E8" s="119" t="s">
        <v>360</v>
      </c>
      <c r="F8" s="2"/>
      <c r="G8" s="7"/>
      <c r="H8" s="2"/>
      <c r="I8" s="7"/>
    </row>
    <row r="9" spans="1:9" x14ac:dyDescent="0.2">
      <c r="B9" t="s">
        <v>9</v>
      </c>
      <c r="E9" s="210" t="s">
        <v>360</v>
      </c>
      <c r="F9" s="2"/>
      <c r="G9" s="27"/>
      <c r="H9" s="2"/>
      <c r="I9" s="27"/>
    </row>
    <row r="10" spans="1:9" x14ac:dyDescent="0.2">
      <c r="B10" t="s">
        <v>10</v>
      </c>
      <c r="E10" s="119" t="s">
        <v>360</v>
      </c>
      <c r="F10" s="2"/>
      <c r="G10" s="27"/>
      <c r="H10" s="2"/>
      <c r="I10" s="27"/>
    </row>
    <row r="11" spans="1:9" x14ac:dyDescent="0.2">
      <c r="B11" t="s">
        <v>78</v>
      </c>
      <c r="E11" s="119" t="s">
        <v>360</v>
      </c>
      <c r="F11" s="2"/>
      <c r="G11" s="27"/>
      <c r="H11" s="2"/>
      <c r="I11" s="27"/>
    </row>
    <row r="12" spans="1:9" x14ac:dyDescent="0.2">
      <c r="E12" s="2"/>
      <c r="F12" s="2"/>
      <c r="G12" s="2"/>
      <c r="H12" s="2"/>
      <c r="I12" s="2"/>
    </row>
    <row r="13" spans="1:9" x14ac:dyDescent="0.2">
      <c r="A13" s="29" t="s">
        <v>37</v>
      </c>
      <c r="E13" s="2"/>
      <c r="F13" s="2"/>
      <c r="G13" s="2"/>
      <c r="H13" s="2"/>
      <c r="I13" s="2"/>
    </row>
    <row r="14" spans="1:9" x14ac:dyDescent="0.2">
      <c r="A14" s="29"/>
      <c r="B14" t="s">
        <v>84</v>
      </c>
      <c r="E14" s="119" t="s">
        <v>360</v>
      </c>
      <c r="F14" s="2"/>
      <c r="G14" s="119" t="s">
        <v>360</v>
      </c>
      <c r="H14" s="2"/>
      <c r="I14" s="7"/>
    </row>
    <row r="15" spans="1:9" x14ac:dyDescent="0.2">
      <c r="A15" s="29"/>
      <c r="B15" t="s">
        <v>85</v>
      </c>
      <c r="E15" s="119" t="s">
        <v>360</v>
      </c>
      <c r="F15" s="2"/>
      <c r="G15" s="27"/>
      <c r="H15" s="2"/>
      <c r="I15" s="7"/>
    </row>
    <row r="16" spans="1:9" x14ac:dyDescent="0.2">
      <c r="A16" s="29"/>
      <c r="B16" t="s">
        <v>12</v>
      </c>
      <c r="E16" s="7"/>
      <c r="F16" s="2"/>
      <c r="G16" s="27"/>
      <c r="H16" s="2"/>
      <c r="I16" s="210" t="s">
        <v>360</v>
      </c>
    </row>
    <row r="17" spans="1:9" x14ac:dyDescent="0.2">
      <c r="E17" s="2"/>
      <c r="F17" s="2"/>
      <c r="G17" s="2"/>
      <c r="H17" s="2"/>
      <c r="I17" s="2"/>
    </row>
    <row r="18" spans="1:9" x14ac:dyDescent="0.2">
      <c r="A18" s="29" t="s">
        <v>33</v>
      </c>
      <c r="B18" t="s">
        <v>4</v>
      </c>
      <c r="E18" s="2"/>
      <c r="F18" s="2"/>
      <c r="G18" s="2"/>
      <c r="H18" s="2"/>
      <c r="I18" s="2"/>
    </row>
    <row r="19" spans="1:9" x14ac:dyDescent="0.2">
      <c r="B19" t="s">
        <v>79</v>
      </c>
      <c r="E19" s="119" t="s">
        <v>360</v>
      </c>
      <c r="F19" s="2"/>
      <c r="G19" s="7"/>
      <c r="H19" s="2"/>
      <c r="I19" s="7"/>
    </row>
    <row r="20" spans="1:9" x14ac:dyDescent="0.2">
      <c r="B20" t="s">
        <v>7</v>
      </c>
      <c r="E20" s="210" t="s">
        <v>360</v>
      </c>
      <c r="F20" s="2"/>
      <c r="G20" s="27"/>
      <c r="H20" s="2"/>
      <c r="I20" s="27"/>
    </row>
    <row r="21" spans="1:9" x14ac:dyDescent="0.2">
      <c r="B21" t="s">
        <v>8</v>
      </c>
      <c r="E21" s="210" t="s">
        <v>360</v>
      </c>
      <c r="F21" s="2"/>
      <c r="G21" s="27"/>
      <c r="H21" s="2"/>
      <c r="I21" s="27"/>
    </row>
    <row r="22" spans="1:9" x14ac:dyDescent="0.2">
      <c r="B22" t="s">
        <v>6</v>
      </c>
      <c r="E22" s="210" t="s">
        <v>360</v>
      </c>
      <c r="F22" s="2"/>
      <c r="G22" s="27"/>
      <c r="H22" s="2"/>
      <c r="I22" s="27"/>
    </row>
    <row r="23" spans="1:9" x14ac:dyDescent="0.2">
      <c r="B23" t="s">
        <v>80</v>
      </c>
      <c r="E23" s="210" t="s">
        <v>360</v>
      </c>
      <c r="F23" s="2"/>
      <c r="G23" s="27"/>
      <c r="H23" s="2"/>
      <c r="I23" s="27"/>
    </row>
    <row r="24" spans="1:9" x14ac:dyDescent="0.2">
      <c r="B24" t="s">
        <v>81</v>
      </c>
      <c r="E24" s="210" t="s">
        <v>360</v>
      </c>
      <c r="F24" s="2"/>
      <c r="G24" s="27"/>
      <c r="H24" s="2"/>
      <c r="I24" s="27"/>
    </row>
    <row r="25" spans="1:9" x14ac:dyDescent="0.2">
      <c r="B25" t="s">
        <v>82</v>
      </c>
      <c r="E25" s="210" t="s">
        <v>360</v>
      </c>
      <c r="F25" s="2"/>
      <c r="G25" s="27"/>
      <c r="H25" s="2"/>
      <c r="I25" s="27"/>
    </row>
    <row r="26" spans="1:9" x14ac:dyDescent="0.2">
      <c r="B26" t="s">
        <v>11</v>
      </c>
      <c r="E26" s="210" t="s">
        <v>360</v>
      </c>
      <c r="F26" s="2"/>
      <c r="G26" s="27"/>
      <c r="H26" s="2"/>
      <c r="I26" s="27"/>
    </row>
    <row r="27" spans="1:9" x14ac:dyDescent="0.2">
      <c r="B27" t="s">
        <v>83</v>
      </c>
      <c r="E27" s="210" t="s">
        <v>360</v>
      </c>
      <c r="F27" s="2"/>
      <c r="G27" s="27"/>
      <c r="H27" s="2"/>
      <c r="I27" s="27"/>
    </row>
    <row r="28" spans="1:9" x14ac:dyDescent="0.2">
      <c r="E28" s="2"/>
      <c r="F28" s="2"/>
      <c r="G28" s="2"/>
      <c r="H28" s="2"/>
      <c r="I28" s="2"/>
    </row>
    <row r="29" spans="1:9" x14ac:dyDescent="0.2">
      <c r="B29" t="s">
        <v>5</v>
      </c>
      <c r="E29" s="2"/>
      <c r="F29" s="2"/>
      <c r="G29" s="2"/>
      <c r="H29" s="2"/>
      <c r="I29" s="2"/>
    </row>
    <row r="30" spans="1:9" x14ac:dyDescent="0.2">
      <c r="B30" t="s">
        <v>61</v>
      </c>
      <c r="E30" s="7"/>
      <c r="F30" s="2"/>
      <c r="G30" s="119" t="s">
        <v>360</v>
      </c>
      <c r="H30" s="2"/>
      <c r="I30" s="7"/>
    </row>
    <row r="31" spans="1:9" x14ac:dyDescent="0.2">
      <c r="B31" t="s">
        <v>7</v>
      </c>
      <c r="E31" s="27"/>
      <c r="F31" s="2"/>
      <c r="G31" s="210" t="s">
        <v>360</v>
      </c>
      <c r="H31" s="2"/>
      <c r="I31" s="27"/>
    </row>
    <row r="32" spans="1:9" x14ac:dyDescent="0.2">
      <c r="B32" t="s">
        <v>8</v>
      </c>
      <c r="E32" s="27"/>
      <c r="F32" s="2"/>
      <c r="G32" s="210" t="s">
        <v>360</v>
      </c>
      <c r="H32" s="2"/>
      <c r="I32" s="27"/>
    </row>
    <row r="33" spans="1:9" x14ac:dyDescent="0.2">
      <c r="B33" t="s">
        <v>6</v>
      </c>
      <c r="E33" s="27"/>
      <c r="F33" s="2"/>
      <c r="G33" s="210" t="s">
        <v>360</v>
      </c>
      <c r="H33" s="2"/>
      <c r="I33" s="27"/>
    </row>
    <row r="34" spans="1:9" x14ac:dyDescent="0.2">
      <c r="B34" t="s">
        <v>80</v>
      </c>
      <c r="E34" s="27"/>
      <c r="F34" s="2"/>
      <c r="G34" s="210" t="s">
        <v>360</v>
      </c>
      <c r="H34" s="2"/>
      <c r="I34" s="27"/>
    </row>
    <row r="35" spans="1:9" x14ac:dyDescent="0.2">
      <c r="B35" t="s">
        <v>81</v>
      </c>
      <c r="E35" s="27"/>
      <c r="F35" s="2"/>
      <c r="G35" s="210" t="s">
        <v>360</v>
      </c>
      <c r="H35" s="2"/>
      <c r="I35" s="27"/>
    </row>
    <row r="36" spans="1:9" x14ac:dyDescent="0.2">
      <c r="B36" t="s">
        <v>82</v>
      </c>
      <c r="E36" s="27"/>
      <c r="F36" s="2"/>
      <c r="G36" s="210" t="s">
        <v>360</v>
      </c>
      <c r="H36" s="2"/>
      <c r="I36" s="27"/>
    </row>
    <row r="37" spans="1:9" x14ac:dyDescent="0.2">
      <c r="B37" t="s">
        <v>11</v>
      </c>
      <c r="E37" s="27"/>
      <c r="F37" s="2"/>
      <c r="G37" s="27"/>
      <c r="H37" s="2"/>
      <c r="I37" s="210" t="s">
        <v>360</v>
      </c>
    </row>
    <row r="38" spans="1:9" x14ac:dyDescent="0.2">
      <c r="B38" t="s">
        <v>83</v>
      </c>
      <c r="E38" s="27"/>
      <c r="F38" s="2"/>
      <c r="G38" s="210" t="s">
        <v>360</v>
      </c>
      <c r="H38" s="2"/>
      <c r="I38" s="27"/>
    </row>
    <row r="39" spans="1:9" x14ac:dyDescent="0.2">
      <c r="E39" s="2"/>
      <c r="F39" s="2"/>
      <c r="G39" s="2"/>
      <c r="H39" s="2"/>
      <c r="I39" s="2"/>
    </row>
    <row r="40" spans="1:9" x14ac:dyDescent="0.2">
      <c r="A40" s="29" t="s">
        <v>13</v>
      </c>
      <c r="E40" s="2"/>
      <c r="F40" s="2"/>
      <c r="G40" s="2"/>
      <c r="H40" s="2"/>
      <c r="I40" s="2"/>
    </row>
    <row r="41" spans="1:9" x14ac:dyDescent="0.2">
      <c r="B41" t="s">
        <v>16</v>
      </c>
      <c r="E41" s="7"/>
      <c r="F41" s="2"/>
      <c r="G41" s="119" t="s">
        <v>360</v>
      </c>
      <c r="H41" s="2"/>
      <c r="I41" s="7"/>
    </row>
    <row r="42" spans="1:9" x14ac:dyDescent="0.2">
      <c r="B42" t="s">
        <v>14</v>
      </c>
      <c r="E42" s="40"/>
      <c r="F42" s="2"/>
      <c r="G42" s="40"/>
      <c r="H42" s="2"/>
      <c r="I42" s="40"/>
    </row>
    <row r="43" spans="1:9" x14ac:dyDescent="0.2">
      <c r="B43" s="38" t="s">
        <v>15</v>
      </c>
      <c r="F43" s="2"/>
      <c r="G43" s="2"/>
      <c r="H43" s="2"/>
      <c r="I43" s="2"/>
    </row>
    <row r="44" spans="1:9" x14ac:dyDescent="0.2">
      <c r="C44" t="s">
        <v>86</v>
      </c>
      <c r="E44" s="10"/>
      <c r="F44" s="2"/>
      <c r="G44" s="119" t="s">
        <v>360</v>
      </c>
      <c r="H44" s="2"/>
      <c r="I44" s="7"/>
    </row>
    <row r="45" spans="1:9" x14ac:dyDescent="0.2">
      <c r="C45" t="s">
        <v>87</v>
      </c>
      <c r="E45" s="93" t="s">
        <v>360</v>
      </c>
      <c r="F45" s="2"/>
      <c r="G45" s="7"/>
      <c r="H45" s="2"/>
      <c r="I45" s="7"/>
    </row>
    <row r="46" spans="1:9" x14ac:dyDescent="0.2">
      <c r="E46" s="40"/>
      <c r="F46" s="2"/>
      <c r="G46" s="40"/>
      <c r="H46" s="2"/>
      <c r="I46" s="40"/>
    </row>
    <row r="47" spans="1:9" x14ac:dyDescent="0.2">
      <c r="A47" s="29" t="s">
        <v>176</v>
      </c>
      <c r="E47" s="2"/>
      <c r="F47" s="2"/>
      <c r="G47" s="2"/>
      <c r="H47" s="2"/>
      <c r="I47" s="2"/>
    </row>
    <row r="48" spans="1:9" x14ac:dyDescent="0.2">
      <c r="B48" t="s">
        <v>88</v>
      </c>
      <c r="E48" s="7"/>
      <c r="F48" s="2"/>
      <c r="G48" s="119" t="s">
        <v>360</v>
      </c>
      <c r="H48" s="2"/>
      <c r="I48" s="7"/>
    </row>
    <row r="49" spans="1:9" x14ac:dyDescent="0.2">
      <c r="B49" t="s">
        <v>89</v>
      </c>
      <c r="E49" s="27"/>
      <c r="F49" s="2"/>
      <c r="G49" s="210" t="s">
        <v>360</v>
      </c>
      <c r="H49" s="2"/>
      <c r="I49" s="27"/>
    </row>
    <row r="50" spans="1:9" x14ac:dyDescent="0.2">
      <c r="B50" t="s">
        <v>175</v>
      </c>
      <c r="E50" s="27"/>
      <c r="F50" s="2"/>
      <c r="G50" s="210" t="s">
        <v>360</v>
      </c>
      <c r="H50" s="2"/>
      <c r="I50" s="27"/>
    </row>
    <row r="51" spans="1:9" x14ac:dyDescent="0.2">
      <c r="E51" s="2"/>
      <c r="F51" s="2"/>
      <c r="G51" s="2"/>
      <c r="H51" s="2"/>
      <c r="I51" s="2"/>
    </row>
    <row r="52" spans="1:9" x14ac:dyDescent="0.2">
      <c r="A52" s="29" t="s">
        <v>19</v>
      </c>
    </row>
    <row r="53" spans="1:9" x14ac:dyDescent="0.2">
      <c r="B53" t="s">
        <v>20</v>
      </c>
      <c r="E53" s="119" t="s">
        <v>360</v>
      </c>
      <c r="F53" s="2"/>
      <c r="G53" s="7"/>
      <c r="H53" s="2"/>
      <c r="I53" s="7"/>
    </row>
    <row r="54" spans="1:9" x14ac:dyDescent="0.2">
      <c r="B54" t="s">
        <v>97</v>
      </c>
      <c r="E54" s="210" t="s">
        <v>360</v>
      </c>
      <c r="F54" s="2"/>
      <c r="G54" s="210"/>
      <c r="H54" s="2"/>
      <c r="I54" s="27"/>
    </row>
    <row r="55" spans="1:9" x14ac:dyDescent="0.2">
      <c r="B55" t="s">
        <v>21</v>
      </c>
      <c r="E55" s="210" t="s">
        <v>360</v>
      </c>
      <c r="F55" s="2"/>
      <c r="G55" s="210"/>
      <c r="H55" s="2"/>
      <c r="I55" s="27"/>
    </row>
    <row r="56" spans="1:9" x14ac:dyDescent="0.2">
      <c r="E56" s="2"/>
      <c r="F56" s="2"/>
      <c r="G56" s="2"/>
      <c r="H56" s="2"/>
      <c r="I56" s="2"/>
    </row>
    <row r="57" spans="1:9" x14ac:dyDescent="0.2">
      <c r="A57" s="6"/>
      <c r="B57" s="29" t="s">
        <v>72</v>
      </c>
      <c r="C57" s="6"/>
      <c r="E57" s="3" t="s">
        <v>75</v>
      </c>
      <c r="F57" s="5"/>
      <c r="G57" s="3" t="s">
        <v>76</v>
      </c>
      <c r="H57" s="5"/>
      <c r="I57" s="3" t="s">
        <v>77</v>
      </c>
    </row>
    <row r="58" spans="1:9" x14ac:dyDescent="0.2">
      <c r="A58" s="6"/>
      <c r="B58" s="29"/>
      <c r="C58" s="6"/>
      <c r="E58" s="3"/>
      <c r="F58" s="5"/>
      <c r="G58" s="3"/>
      <c r="H58" s="5"/>
      <c r="I58" s="3"/>
    </row>
    <row r="59" spans="1:9" x14ac:dyDescent="0.2">
      <c r="A59" s="29" t="s">
        <v>17</v>
      </c>
      <c r="E59" s="119" t="s">
        <v>360</v>
      </c>
      <c r="F59" s="2"/>
      <c r="G59" s="7"/>
      <c r="H59" s="2"/>
      <c r="I59" s="7"/>
    </row>
    <row r="60" spans="1:9" x14ac:dyDescent="0.2">
      <c r="A60" s="29"/>
      <c r="E60" s="113"/>
      <c r="F60" s="2"/>
      <c r="G60" s="2"/>
      <c r="H60" s="2"/>
      <c r="I60" s="2"/>
    </row>
    <row r="61" spans="1:9" x14ac:dyDescent="0.2">
      <c r="A61" s="29" t="s">
        <v>90</v>
      </c>
      <c r="E61" s="2"/>
      <c r="F61" s="2"/>
      <c r="G61" s="2"/>
      <c r="H61" s="2"/>
      <c r="I61" s="2"/>
    </row>
    <row r="62" spans="1:9" x14ac:dyDescent="0.2">
      <c r="B62" t="s">
        <v>91</v>
      </c>
      <c r="E62" s="119" t="s">
        <v>360</v>
      </c>
      <c r="F62" s="2"/>
      <c r="G62" s="119" t="s">
        <v>360</v>
      </c>
      <c r="H62" s="2"/>
      <c r="I62" s="7"/>
    </row>
    <row r="63" spans="1:9" x14ac:dyDescent="0.2">
      <c r="B63" t="s">
        <v>92</v>
      </c>
      <c r="E63" s="27"/>
      <c r="F63" s="2"/>
      <c r="G63" s="210" t="s">
        <v>360</v>
      </c>
      <c r="H63" s="2"/>
      <c r="I63" s="27"/>
    </row>
    <row r="64" spans="1:9" x14ac:dyDescent="0.2">
      <c r="B64" t="s">
        <v>93</v>
      </c>
      <c r="E64" s="27"/>
      <c r="F64" s="2"/>
      <c r="G64" s="210" t="s">
        <v>360</v>
      </c>
      <c r="H64" s="2"/>
      <c r="I64" s="27"/>
    </row>
    <row r="65" spans="1:9" x14ac:dyDescent="0.2">
      <c r="E65" s="2"/>
      <c r="F65" s="2"/>
      <c r="G65" s="2"/>
      <c r="H65" s="2"/>
      <c r="I65" s="2"/>
    </row>
    <row r="66" spans="1:9" x14ac:dyDescent="0.2">
      <c r="A66" s="29" t="s">
        <v>94</v>
      </c>
      <c r="E66" s="7"/>
      <c r="F66" s="2"/>
      <c r="G66" s="119" t="s">
        <v>360</v>
      </c>
      <c r="H66" s="2"/>
      <c r="I66" s="7"/>
    </row>
    <row r="67" spans="1:9" x14ac:dyDescent="0.2">
      <c r="E67" s="2"/>
      <c r="F67" s="2"/>
      <c r="G67" s="2"/>
      <c r="H67" s="2"/>
      <c r="I67" s="2"/>
    </row>
    <row r="68" spans="1:9" x14ac:dyDescent="0.2">
      <c r="A68" s="29" t="s">
        <v>62</v>
      </c>
      <c r="E68" s="2"/>
      <c r="F68" s="2"/>
      <c r="G68" s="2"/>
      <c r="H68" s="2"/>
      <c r="I68" s="2"/>
    </row>
    <row r="69" spans="1:9" x14ac:dyDescent="0.2">
      <c r="B69" t="s">
        <v>25</v>
      </c>
      <c r="E69" s="119" t="s">
        <v>360</v>
      </c>
      <c r="F69" s="2"/>
      <c r="G69" s="7" t="s">
        <v>360</v>
      </c>
      <c r="H69" s="2"/>
      <c r="I69" s="7"/>
    </row>
    <row r="70" spans="1:9" x14ac:dyDescent="0.2">
      <c r="B70" t="s">
        <v>18</v>
      </c>
      <c r="E70" s="210" t="s">
        <v>360</v>
      </c>
      <c r="F70" s="2"/>
      <c r="G70" s="27"/>
      <c r="H70" s="2"/>
      <c r="I70" s="27"/>
    </row>
    <row r="71" spans="1:9" x14ac:dyDescent="0.2">
      <c r="B71" t="s">
        <v>24</v>
      </c>
      <c r="E71" s="210" t="s">
        <v>360</v>
      </c>
      <c r="F71" s="2"/>
      <c r="G71" s="27"/>
      <c r="H71" s="2"/>
      <c r="I71" s="27"/>
    </row>
    <row r="72" spans="1:9" x14ac:dyDescent="0.2">
      <c r="E72" s="2"/>
      <c r="F72" s="2"/>
      <c r="G72" s="2"/>
      <c r="H72" s="2"/>
      <c r="I72" s="2"/>
    </row>
    <row r="73" spans="1:9" x14ac:dyDescent="0.2">
      <c r="A73" s="29" t="s">
        <v>95</v>
      </c>
      <c r="E73" s="7"/>
      <c r="F73" s="2"/>
      <c r="G73" s="7"/>
      <c r="H73" s="2"/>
      <c r="I73" s="119" t="s">
        <v>360</v>
      </c>
    </row>
    <row r="74" spans="1:9" x14ac:dyDescent="0.2">
      <c r="E74" s="2"/>
      <c r="F74" s="2"/>
      <c r="G74" s="2"/>
      <c r="H74" s="2"/>
      <c r="I74" s="2"/>
    </row>
    <row r="75" spans="1:9" x14ac:dyDescent="0.2">
      <c r="A75" s="29" t="s">
        <v>96</v>
      </c>
      <c r="E75" s="7"/>
      <c r="F75" s="2"/>
      <c r="G75" s="7"/>
      <c r="H75" s="2"/>
      <c r="I75" s="119" t="s">
        <v>360</v>
      </c>
    </row>
    <row r="76" spans="1:9" x14ac:dyDescent="0.2">
      <c r="E76" s="2"/>
      <c r="F76" s="2"/>
      <c r="G76" s="2"/>
      <c r="H76" s="2"/>
      <c r="I76" s="2"/>
    </row>
    <row r="77" spans="1:9" x14ac:dyDescent="0.2">
      <c r="A77" s="29" t="s">
        <v>28</v>
      </c>
      <c r="E77" s="7"/>
      <c r="F77" s="2"/>
      <c r="G77" s="119" t="s">
        <v>360</v>
      </c>
      <c r="H77" s="2"/>
      <c r="I77" s="7"/>
    </row>
    <row r="78" spans="1:9" x14ac:dyDescent="0.2">
      <c r="A78" s="29"/>
      <c r="E78" s="2"/>
      <c r="F78" s="2"/>
      <c r="G78" s="2"/>
      <c r="H78" s="2"/>
      <c r="I78" s="2"/>
    </row>
    <row r="79" spans="1:9" x14ac:dyDescent="0.2">
      <c r="A79" s="29" t="s">
        <v>29</v>
      </c>
      <c r="B79" s="29"/>
      <c r="E79" s="2"/>
      <c r="F79" s="2"/>
      <c r="G79" s="2"/>
      <c r="H79" s="2"/>
      <c r="I79" s="2"/>
    </row>
    <row r="80" spans="1:9" x14ac:dyDescent="0.2">
      <c r="A80" s="29"/>
      <c r="B80" s="33" t="s">
        <v>224</v>
      </c>
      <c r="E80" s="119" t="s">
        <v>360</v>
      </c>
      <c r="F80" s="2"/>
      <c r="G80" s="7" t="s">
        <v>360</v>
      </c>
      <c r="H80" s="2"/>
      <c r="I80" s="7"/>
    </row>
    <row r="81" spans="1:9" x14ac:dyDescent="0.2">
      <c r="E81" s="2"/>
      <c r="F81" s="2"/>
      <c r="G81" s="2"/>
      <c r="H81" s="2"/>
      <c r="I81" s="2"/>
    </row>
    <row r="82" spans="1:9" x14ac:dyDescent="0.2">
      <c r="A82" s="29" t="s">
        <v>23</v>
      </c>
      <c r="E82" s="119" t="s">
        <v>360</v>
      </c>
      <c r="F82" s="2"/>
      <c r="G82" s="119" t="s">
        <v>360</v>
      </c>
      <c r="H82" s="2"/>
      <c r="I82" s="7"/>
    </row>
    <row r="83" spans="1:9" x14ac:dyDescent="0.2">
      <c r="E83" s="2"/>
      <c r="F83" s="2"/>
      <c r="G83" s="2"/>
      <c r="H83" s="2"/>
      <c r="I83" s="2"/>
    </row>
    <row r="84" spans="1:9" x14ac:dyDescent="0.2">
      <c r="A84" s="29" t="s">
        <v>22</v>
      </c>
      <c r="E84" s="119" t="s">
        <v>360</v>
      </c>
      <c r="F84" s="2"/>
      <c r="G84" s="7"/>
      <c r="H84" s="2"/>
      <c r="I84" s="7"/>
    </row>
    <row r="85" spans="1:9" x14ac:dyDescent="0.2">
      <c r="E85" s="2"/>
      <c r="F85" s="2"/>
      <c r="G85" s="2"/>
      <c r="H85" s="2"/>
      <c r="I85" s="2"/>
    </row>
    <row r="86" spans="1:9" x14ac:dyDescent="0.2">
      <c r="A86" s="29" t="s">
        <v>98</v>
      </c>
      <c r="E86" s="2"/>
      <c r="F86" s="2"/>
      <c r="G86" s="2"/>
      <c r="H86" s="2"/>
      <c r="I86" s="2"/>
    </row>
    <row r="87" spans="1:9" x14ac:dyDescent="0.2">
      <c r="B87" t="s">
        <v>99</v>
      </c>
      <c r="E87" s="119" t="s">
        <v>360</v>
      </c>
      <c r="F87" s="2"/>
      <c r="G87" s="7"/>
      <c r="H87" s="2"/>
      <c r="I87" s="7"/>
    </row>
    <row r="88" spans="1:9" x14ac:dyDescent="0.2">
      <c r="B88" t="s">
        <v>100</v>
      </c>
      <c r="E88" s="210" t="s">
        <v>360</v>
      </c>
      <c r="F88" s="2"/>
      <c r="G88" s="7"/>
      <c r="H88" s="2"/>
      <c r="I88" s="27"/>
    </row>
    <row r="89" spans="1:9" x14ac:dyDescent="0.2">
      <c r="B89" t="s">
        <v>101</v>
      </c>
      <c r="E89" s="27"/>
      <c r="F89" s="2"/>
      <c r="G89" s="210" t="s">
        <v>360</v>
      </c>
      <c r="H89" s="2"/>
      <c r="I89" s="27"/>
    </row>
    <row r="90" spans="1:9" x14ac:dyDescent="0.2">
      <c r="B90" t="s">
        <v>102</v>
      </c>
      <c r="E90" s="27"/>
      <c r="F90" s="2"/>
      <c r="G90" s="210" t="s">
        <v>360</v>
      </c>
      <c r="H90" s="2"/>
      <c r="I90" s="27"/>
    </row>
    <row r="91" spans="1:9" x14ac:dyDescent="0.2">
      <c r="B91" t="s">
        <v>103</v>
      </c>
      <c r="E91" s="27"/>
      <c r="F91" s="2"/>
      <c r="G91" s="210" t="s">
        <v>360</v>
      </c>
      <c r="H91" s="2"/>
      <c r="I91" s="27"/>
    </row>
    <row r="92" spans="1:9" x14ac:dyDescent="0.2">
      <c r="B92" t="s">
        <v>104</v>
      </c>
      <c r="E92" s="210" t="s">
        <v>360</v>
      </c>
      <c r="F92" s="2"/>
      <c r="G92" s="27"/>
      <c r="H92" s="2"/>
      <c r="I92" s="27"/>
    </row>
    <row r="93" spans="1:9" x14ac:dyDescent="0.2">
      <c r="B93" t="s">
        <v>105</v>
      </c>
      <c r="E93" s="119" t="s">
        <v>360</v>
      </c>
      <c r="F93" s="2"/>
      <c r="G93" s="210" t="s">
        <v>360</v>
      </c>
      <c r="H93" s="2"/>
      <c r="I93" s="27"/>
    </row>
    <row r="94" spans="1:9" x14ac:dyDescent="0.2">
      <c r="B94" t="s">
        <v>106</v>
      </c>
      <c r="E94" s="27"/>
      <c r="F94" s="2"/>
      <c r="G94" s="210" t="s">
        <v>360</v>
      </c>
      <c r="H94" s="2"/>
      <c r="I94" s="27"/>
    </row>
    <row r="95" spans="1:9" x14ac:dyDescent="0.2">
      <c r="B95" t="s">
        <v>107</v>
      </c>
      <c r="E95" s="27"/>
      <c r="F95" s="2"/>
      <c r="G95" s="210" t="s">
        <v>360</v>
      </c>
      <c r="H95" s="2"/>
      <c r="I95" s="27"/>
    </row>
    <row r="96" spans="1:9" x14ac:dyDescent="0.2">
      <c r="B96" t="s">
        <v>108</v>
      </c>
      <c r="E96" s="27"/>
      <c r="F96" s="2"/>
      <c r="G96" s="210" t="s">
        <v>360</v>
      </c>
      <c r="H96" s="2"/>
      <c r="I96" s="27"/>
    </row>
    <row r="97" spans="2:9" x14ac:dyDescent="0.2">
      <c r="B97" t="s">
        <v>109</v>
      </c>
      <c r="E97" s="27"/>
      <c r="F97" s="2"/>
      <c r="G97" s="210" t="s">
        <v>360</v>
      </c>
      <c r="H97" s="2"/>
      <c r="I97" s="27"/>
    </row>
    <row r="98" spans="2:9" x14ac:dyDescent="0.2">
      <c r="E98" s="2"/>
      <c r="F98" s="2"/>
      <c r="G98" s="2"/>
      <c r="H98" s="2"/>
      <c r="I98" s="2"/>
    </row>
  </sheetData>
  <mergeCells count="2">
    <mergeCell ref="A1:I1"/>
    <mergeCell ref="A3:I3"/>
  </mergeCells>
  <phoneticPr fontId="0" type="noConversion"/>
  <pageMargins left="0.5" right="0.5" top="0.75" bottom="0.5" header="0.5" footer="0.5"/>
  <pageSetup orientation="portrait" r:id="rId1"/>
  <headerFooter alignWithMargins="0"/>
  <rowBreaks count="1" manualBreakCount="1">
    <brk id="5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topLeftCell="A13" workbookViewId="0">
      <selection activeCell="D2" sqref="D2"/>
    </sheetView>
  </sheetViews>
  <sheetFormatPr defaultRowHeight="12.75" x14ac:dyDescent="0.2"/>
  <sheetData>
    <row r="1" spans="1:4" ht="18.75" thickBot="1" x14ac:dyDescent="0.3">
      <c r="A1" s="103" t="s">
        <v>240</v>
      </c>
      <c r="B1" s="104"/>
      <c r="C1" s="104"/>
      <c r="D1" s="104"/>
    </row>
    <row r="2" spans="1:4" ht="18" x14ac:dyDescent="0.25">
      <c r="A2" s="30"/>
    </row>
    <row r="3" spans="1:4" x14ac:dyDescent="0.2">
      <c r="A3" s="6" t="s">
        <v>242</v>
      </c>
    </row>
    <row r="5" spans="1:4" x14ac:dyDescent="0.2">
      <c r="A5" s="6" t="s">
        <v>241</v>
      </c>
    </row>
    <row r="8" spans="1:4" x14ac:dyDescent="0.2">
      <c r="A8" s="93" t="s">
        <v>518</v>
      </c>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1"/>
  <sheetViews>
    <sheetView workbookViewId="0">
      <selection activeCell="A14" sqref="A14:XFD14"/>
    </sheetView>
  </sheetViews>
  <sheetFormatPr defaultRowHeight="12.75" x14ac:dyDescent="0.2"/>
  <sheetData>
    <row r="1" spans="1:9" x14ac:dyDescent="0.2">
      <c r="A1" s="94" t="s">
        <v>225</v>
      </c>
      <c r="B1" s="95"/>
      <c r="C1" s="95"/>
      <c r="D1" s="95"/>
      <c r="E1" s="95"/>
      <c r="F1" s="95"/>
      <c r="G1" s="95"/>
      <c r="H1" s="95"/>
      <c r="I1" s="95"/>
    </row>
    <row r="3" spans="1:9" x14ac:dyDescent="0.2">
      <c r="A3" s="93" t="s">
        <v>325</v>
      </c>
    </row>
    <row r="4" spans="1:9" x14ac:dyDescent="0.2">
      <c r="B4" s="93" t="s">
        <v>326</v>
      </c>
    </row>
    <row r="5" spans="1:9" x14ac:dyDescent="0.2">
      <c r="B5" t="s">
        <v>256</v>
      </c>
    </row>
    <row r="6" spans="1:9" x14ac:dyDescent="0.2">
      <c r="B6" t="s">
        <v>227</v>
      </c>
    </row>
    <row r="8" spans="1:9" x14ac:dyDescent="0.2">
      <c r="A8" t="s">
        <v>244</v>
      </c>
    </row>
    <row r="9" spans="1:9" x14ac:dyDescent="0.2">
      <c r="B9" t="s">
        <v>245</v>
      </c>
    </row>
    <row r="11" spans="1:9" x14ac:dyDescent="0.2">
      <c r="A11" t="s">
        <v>226</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7"/>
  <sheetViews>
    <sheetView workbookViewId="0">
      <selection activeCell="A8" sqref="A8"/>
    </sheetView>
  </sheetViews>
  <sheetFormatPr defaultRowHeight="12.75" x14ac:dyDescent="0.2"/>
  <sheetData>
    <row r="1" spans="1:3" x14ac:dyDescent="0.2">
      <c r="A1" s="6" t="s">
        <v>112</v>
      </c>
    </row>
    <row r="2" spans="1:3" x14ac:dyDescent="0.2">
      <c r="A2" s="6" t="s">
        <v>133</v>
      </c>
    </row>
    <row r="3" spans="1:3" x14ac:dyDescent="0.2">
      <c r="A3" s="6" t="s">
        <v>111</v>
      </c>
    </row>
    <row r="5" spans="1:3" x14ac:dyDescent="0.2">
      <c r="C5" t="s">
        <v>182</v>
      </c>
    </row>
    <row r="7" spans="1:3" x14ac:dyDescent="0.2">
      <c r="A7" s="93" t="s">
        <v>518</v>
      </c>
    </row>
  </sheetData>
  <phoneticPr fontId="0" type="noConversion"/>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7"/>
  <sheetViews>
    <sheetView workbookViewId="0">
      <selection activeCell="A8" sqref="A8"/>
    </sheetView>
  </sheetViews>
  <sheetFormatPr defaultRowHeight="12.75" x14ac:dyDescent="0.2"/>
  <sheetData>
    <row r="1" spans="1:1" x14ac:dyDescent="0.2">
      <c r="A1" s="6" t="s">
        <v>110</v>
      </c>
    </row>
    <row r="2" spans="1:1" x14ac:dyDescent="0.2">
      <c r="A2" s="6" t="s">
        <v>132</v>
      </c>
    </row>
    <row r="3" spans="1:1" x14ac:dyDescent="0.2">
      <c r="A3" s="6" t="s">
        <v>111</v>
      </c>
    </row>
    <row r="7" spans="1:1" x14ac:dyDescent="0.2">
      <c r="A7" s="93" t="s">
        <v>518</v>
      </c>
    </row>
  </sheetData>
  <phoneticPr fontId="0"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7"/>
  <sheetViews>
    <sheetView workbookViewId="0">
      <selection activeCell="A8" sqref="A8"/>
    </sheetView>
  </sheetViews>
  <sheetFormatPr defaultRowHeight="12.75" x14ac:dyDescent="0.2"/>
  <sheetData>
    <row r="1" spans="1:1" x14ac:dyDescent="0.2">
      <c r="A1" s="6" t="s">
        <v>218</v>
      </c>
    </row>
    <row r="2" spans="1:1" x14ac:dyDescent="0.2">
      <c r="A2" s="6" t="s">
        <v>219</v>
      </c>
    </row>
    <row r="3" spans="1:1" x14ac:dyDescent="0.2">
      <c r="A3" s="6" t="s">
        <v>111</v>
      </c>
    </row>
    <row r="7" spans="1:1" x14ac:dyDescent="0.2">
      <c r="A7" s="93" t="s">
        <v>518</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7"/>
  <sheetViews>
    <sheetView workbookViewId="0">
      <selection activeCell="A8" sqref="A8"/>
    </sheetView>
  </sheetViews>
  <sheetFormatPr defaultRowHeight="12.75" x14ac:dyDescent="0.2"/>
  <sheetData>
    <row r="1" spans="1:1" x14ac:dyDescent="0.2">
      <c r="A1" s="6" t="s">
        <v>216</v>
      </c>
    </row>
    <row r="2" spans="1:1" x14ac:dyDescent="0.2">
      <c r="A2" s="6" t="s">
        <v>217</v>
      </c>
    </row>
    <row r="3" spans="1:1" x14ac:dyDescent="0.2">
      <c r="A3" s="6" t="s">
        <v>111</v>
      </c>
    </row>
    <row r="7" spans="1:1" x14ac:dyDescent="0.2">
      <c r="A7" s="93" t="s">
        <v>518</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8"/>
  <sheetViews>
    <sheetView workbookViewId="0">
      <selection activeCell="A7" sqref="A7"/>
    </sheetView>
  </sheetViews>
  <sheetFormatPr defaultRowHeight="12.75" x14ac:dyDescent="0.2"/>
  <sheetData>
    <row r="1" spans="1:1" ht="18" x14ac:dyDescent="0.25">
      <c r="A1" s="96" t="s">
        <v>243</v>
      </c>
    </row>
    <row r="3" spans="1:1" x14ac:dyDescent="0.2">
      <c r="A3" s="6" t="s">
        <v>301</v>
      </c>
    </row>
    <row r="6" spans="1:1" x14ac:dyDescent="0.2">
      <c r="A6" s="93" t="s">
        <v>518</v>
      </c>
    </row>
    <row r="8" spans="1:1" ht="18" x14ac:dyDescent="0.25">
      <c r="A8" s="34"/>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R31"/>
  <sheetViews>
    <sheetView showGridLines="0" topLeftCell="A16" zoomScaleNormal="100" workbookViewId="0">
      <selection activeCell="A30" sqref="A30"/>
    </sheetView>
  </sheetViews>
  <sheetFormatPr defaultColWidth="9.140625" defaultRowHeight="12.75" x14ac:dyDescent="0.2"/>
  <cols>
    <col min="1" max="1" width="95" style="116" customWidth="1"/>
    <col min="2" max="8" width="9.140625" style="93"/>
    <col min="9" max="9" width="12.28515625" style="93" customWidth="1"/>
    <col min="10" max="16384" width="9.140625" style="93"/>
  </cols>
  <sheetData>
    <row r="1" spans="1:18" s="113" customFormat="1" ht="18" x14ac:dyDescent="0.25">
      <c r="A1" s="143" t="s">
        <v>302</v>
      </c>
      <c r="B1" s="144"/>
      <c r="C1" s="144"/>
      <c r="D1" s="144"/>
      <c r="E1" s="144"/>
      <c r="F1" s="144"/>
      <c r="G1" s="144"/>
      <c r="H1" s="144"/>
      <c r="I1" s="144"/>
      <c r="J1" s="144"/>
      <c r="K1" s="144"/>
      <c r="L1" s="144"/>
      <c r="M1" s="144"/>
      <c r="N1" s="144"/>
      <c r="O1" s="144"/>
      <c r="P1" s="144"/>
    </row>
    <row r="2" spans="1:18" s="113" customFormat="1" ht="18" x14ac:dyDescent="0.25">
      <c r="A2" s="143"/>
      <c r="B2" s="144"/>
      <c r="C2" s="144"/>
      <c r="D2" s="144"/>
      <c r="E2" s="144"/>
      <c r="F2" s="144"/>
      <c r="G2" s="144"/>
      <c r="H2" s="144"/>
      <c r="I2" s="144"/>
      <c r="J2" s="144"/>
      <c r="K2" s="144"/>
      <c r="L2" s="144"/>
      <c r="M2" s="144"/>
      <c r="N2" s="144"/>
      <c r="O2" s="144"/>
      <c r="P2" s="144"/>
    </row>
    <row r="3" spans="1:18" s="92" customFormat="1" ht="30" x14ac:dyDescent="0.2">
      <c r="A3" s="145" t="s">
        <v>303</v>
      </c>
      <c r="B3" s="146"/>
      <c r="C3" s="146"/>
      <c r="D3" s="146"/>
      <c r="E3" s="146"/>
      <c r="F3" s="146"/>
      <c r="G3" s="146"/>
      <c r="H3" s="146"/>
      <c r="I3" s="146"/>
      <c r="J3" s="146"/>
      <c r="K3" s="146"/>
      <c r="L3" s="146"/>
      <c r="M3" s="146"/>
      <c r="N3" s="146"/>
      <c r="O3" s="146"/>
      <c r="P3" s="146"/>
    </row>
    <row r="4" spans="1:18" ht="15" x14ac:dyDescent="0.2">
      <c r="A4" s="147"/>
      <c r="B4" s="78"/>
      <c r="C4" s="78"/>
      <c r="D4" s="78"/>
      <c r="E4" s="78"/>
      <c r="F4" s="78"/>
      <c r="G4" s="78"/>
      <c r="H4" s="78"/>
      <c r="I4" s="78"/>
      <c r="J4" s="78"/>
      <c r="K4" s="78"/>
      <c r="L4" s="78"/>
      <c r="M4" s="78"/>
      <c r="N4" s="78"/>
      <c r="O4" s="78"/>
      <c r="P4" s="78"/>
      <c r="Q4" s="83"/>
      <c r="R4" s="83"/>
    </row>
    <row r="5" spans="1:18" ht="15" x14ac:dyDescent="0.2">
      <c r="A5" s="148" t="s">
        <v>304</v>
      </c>
      <c r="B5" s="78"/>
      <c r="C5" s="78"/>
      <c r="D5" s="78"/>
      <c r="E5" s="78"/>
      <c r="F5" s="78"/>
      <c r="G5" s="78"/>
      <c r="H5" s="78"/>
      <c r="I5" s="78"/>
      <c r="J5" s="78"/>
      <c r="K5" s="78"/>
      <c r="L5" s="78"/>
      <c r="M5" s="78"/>
      <c r="N5" s="78"/>
      <c r="O5" s="78"/>
      <c r="P5" s="78"/>
      <c r="Q5" s="83"/>
      <c r="R5" s="83"/>
    </row>
    <row r="6" spans="1:18" ht="15" x14ac:dyDescent="0.2">
      <c r="A6" s="149"/>
      <c r="B6" s="78"/>
      <c r="C6" s="78"/>
      <c r="D6" s="78"/>
      <c r="E6" s="78"/>
      <c r="F6" s="78"/>
      <c r="G6" s="78"/>
      <c r="H6" s="78"/>
      <c r="I6" s="78"/>
      <c r="J6" s="78"/>
      <c r="K6" s="78"/>
      <c r="L6" s="78"/>
      <c r="M6" s="78"/>
      <c r="N6" s="78"/>
      <c r="O6" s="78"/>
      <c r="P6" s="78"/>
      <c r="Q6" s="83"/>
      <c r="R6" s="83"/>
    </row>
    <row r="7" spans="1:18" ht="15" x14ac:dyDescent="0.2">
      <c r="A7" s="150" t="s">
        <v>221</v>
      </c>
      <c r="B7" s="78"/>
      <c r="C7" s="78"/>
      <c r="D7" s="78"/>
      <c r="E7" s="78"/>
      <c r="F7" s="78"/>
      <c r="G7" s="78"/>
      <c r="H7" s="78"/>
      <c r="I7" s="78"/>
      <c r="J7" s="78"/>
      <c r="K7" s="78"/>
      <c r="L7" s="78"/>
      <c r="M7" s="78"/>
      <c r="N7" s="78"/>
      <c r="O7" s="78"/>
      <c r="P7" s="78"/>
      <c r="Q7" s="83"/>
      <c r="R7" s="83"/>
    </row>
    <row r="8" spans="1:18" ht="15" x14ac:dyDescent="0.2">
      <c r="A8" s="149"/>
      <c r="B8" s="78"/>
      <c r="C8" s="78"/>
      <c r="D8" s="78"/>
      <c r="E8" s="78"/>
      <c r="F8" s="78"/>
      <c r="G8" s="78"/>
      <c r="H8" s="78"/>
      <c r="I8" s="78"/>
      <c r="J8" s="78"/>
      <c r="K8" s="78"/>
      <c r="L8" s="78"/>
      <c r="M8" s="78"/>
      <c r="N8" s="78"/>
      <c r="O8" s="78"/>
      <c r="P8" s="78"/>
      <c r="Q8" s="83"/>
      <c r="R8" s="83"/>
    </row>
    <row r="9" spans="1:18" ht="38.25" x14ac:dyDescent="0.2">
      <c r="A9" s="149" t="s">
        <v>305</v>
      </c>
      <c r="B9" s="78"/>
      <c r="C9" s="78"/>
      <c r="D9" s="78"/>
      <c r="E9" s="78"/>
      <c r="F9" s="78"/>
      <c r="G9" s="78"/>
      <c r="H9" s="78"/>
      <c r="I9" s="78"/>
      <c r="J9" s="78"/>
      <c r="K9" s="78"/>
      <c r="L9" s="78"/>
      <c r="M9" s="78"/>
      <c r="N9" s="78"/>
      <c r="O9" s="78"/>
      <c r="P9" s="78"/>
      <c r="Q9" s="83"/>
      <c r="R9" s="83"/>
    </row>
    <row r="10" spans="1:18" ht="15" x14ac:dyDescent="0.2">
      <c r="A10" s="149"/>
      <c r="B10" s="78"/>
      <c r="C10" s="78"/>
      <c r="D10" s="78"/>
      <c r="E10" s="78"/>
      <c r="F10" s="78"/>
      <c r="G10" s="78"/>
      <c r="H10" s="78"/>
      <c r="I10" s="78"/>
      <c r="J10" s="78"/>
      <c r="K10" s="78"/>
      <c r="L10" s="78"/>
      <c r="M10" s="78"/>
      <c r="N10" s="78"/>
      <c r="O10" s="78"/>
      <c r="P10" s="78"/>
      <c r="Q10" s="83"/>
      <c r="R10" s="83"/>
    </row>
    <row r="11" spans="1:18" ht="25.5" x14ac:dyDescent="0.2">
      <c r="A11" s="149" t="s">
        <v>306</v>
      </c>
      <c r="B11" s="78"/>
      <c r="C11" s="78"/>
      <c r="D11" s="78"/>
      <c r="E11" s="78"/>
      <c r="F11" s="78"/>
      <c r="G11" s="78"/>
      <c r="H11" s="78"/>
      <c r="I11" s="78"/>
      <c r="J11" s="78"/>
      <c r="K11" s="78"/>
      <c r="L11" s="78"/>
      <c r="M11" s="78"/>
      <c r="N11" s="78"/>
      <c r="O11" s="78"/>
      <c r="P11" s="78"/>
      <c r="Q11" s="83"/>
      <c r="R11" s="83"/>
    </row>
    <row r="12" spans="1:18" ht="15" x14ac:dyDescent="0.2">
      <c r="A12" s="149"/>
      <c r="B12" s="78"/>
      <c r="C12" s="78"/>
      <c r="D12" s="78"/>
      <c r="E12" s="78"/>
      <c r="F12" s="78"/>
      <c r="G12" s="78"/>
      <c r="H12" s="78"/>
      <c r="I12" s="78"/>
      <c r="J12" s="78"/>
      <c r="K12" s="78"/>
      <c r="L12" s="78"/>
      <c r="M12" s="78"/>
      <c r="N12" s="78"/>
      <c r="O12" s="78"/>
      <c r="P12" s="78"/>
      <c r="Q12" s="83"/>
      <c r="R12" s="83"/>
    </row>
    <row r="13" spans="1:18" ht="38.25" x14ac:dyDescent="0.2">
      <c r="A13" s="149" t="s">
        <v>307</v>
      </c>
      <c r="B13" s="78"/>
      <c r="C13" s="78"/>
      <c r="D13" s="78"/>
      <c r="E13" s="78"/>
      <c r="F13" s="78"/>
      <c r="G13" s="78"/>
      <c r="H13" s="78"/>
      <c r="I13" s="78"/>
      <c r="J13" s="78"/>
      <c r="K13" s="78"/>
      <c r="L13" s="78"/>
      <c r="M13" s="78"/>
      <c r="N13" s="78"/>
      <c r="O13" s="78"/>
      <c r="P13" s="78"/>
      <c r="Q13" s="83"/>
      <c r="R13" s="83"/>
    </row>
    <row r="14" spans="1:18" ht="15" x14ac:dyDescent="0.2">
      <c r="A14" s="149"/>
      <c r="B14" s="78"/>
      <c r="C14" s="78"/>
      <c r="D14" s="78"/>
      <c r="E14" s="78"/>
      <c r="F14" s="78"/>
      <c r="G14" s="78"/>
      <c r="H14" s="78"/>
      <c r="I14" s="78"/>
      <c r="J14" s="78"/>
      <c r="K14" s="78"/>
      <c r="L14" s="78"/>
      <c r="M14" s="78"/>
      <c r="N14" s="78"/>
      <c r="O14" s="78"/>
      <c r="P14" s="78"/>
      <c r="Q14" s="83"/>
      <c r="R14" s="83"/>
    </row>
    <row r="15" spans="1:18" ht="38.25" x14ac:dyDescent="0.2">
      <c r="A15" s="149" t="s">
        <v>308</v>
      </c>
      <c r="B15" s="78"/>
      <c r="C15" s="78"/>
      <c r="D15" s="78"/>
      <c r="E15" s="78"/>
      <c r="F15" s="78"/>
      <c r="G15" s="78"/>
      <c r="H15" s="78"/>
      <c r="I15" s="78"/>
      <c r="J15" s="78"/>
      <c r="K15" s="78"/>
      <c r="L15" s="78"/>
      <c r="M15" s="78"/>
      <c r="N15" s="78"/>
      <c r="O15" s="78"/>
      <c r="P15" s="78"/>
      <c r="Q15" s="83"/>
      <c r="R15" s="83"/>
    </row>
    <row r="16" spans="1:18" s="154" customFormat="1" ht="15" x14ac:dyDescent="0.2">
      <c r="A16" s="151" t="s">
        <v>309</v>
      </c>
      <c r="B16" s="152"/>
      <c r="C16" s="152"/>
      <c r="D16" s="152"/>
      <c r="E16" s="152"/>
      <c r="F16" s="152"/>
      <c r="G16" s="152"/>
      <c r="H16" s="152"/>
      <c r="I16" s="152"/>
      <c r="J16" s="152"/>
      <c r="K16" s="152"/>
      <c r="L16" s="152"/>
      <c r="M16" s="152"/>
      <c r="N16" s="152"/>
      <c r="O16" s="152"/>
      <c r="P16" s="152"/>
      <c r="Q16" s="153"/>
      <c r="R16" s="153"/>
    </row>
    <row r="17" spans="1:18" s="154" customFormat="1" ht="15" x14ac:dyDescent="0.2">
      <c r="A17" s="151" t="s">
        <v>310</v>
      </c>
      <c r="B17" s="152"/>
      <c r="C17" s="152"/>
      <c r="D17" s="152"/>
      <c r="E17" s="152"/>
      <c r="F17" s="152"/>
      <c r="G17" s="152"/>
      <c r="H17" s="152"/>
      <c r="I17" s="152"/>
      <c r="J17" s="152"/>
      <c r="K17" s="152"/>
      <c r="L17" s="152"/>
      <c r="M17" s="152"/>
      <c r="N17" s="152"/>
      <c r="O17" s="152"/>
      <c r="P17" s="152"/>
      <c r="Q17" s="153"/>
      <c r="R17" s="153"/>
    </row>
    <row r="18" spans="1:18" s="154" customFormat="1" ht="15" x14ac:dyDescent="0.2">
      <c r="A18" s="151" t="s">
        <v>311</v>
      </c>
      <c r="B18" s="152"/>
      <c r="C18" s="152"/>
      <c r="D18" s="152"/>
      <c r="E18" s="152"/>
      <c r="F18" s="152"/>
      <c r="G18" s="152"/>
      <c r="H18" s="152"/>
      <c r="I18" s="152"/>
      <c r="J18" s="152"/>
      <c r="K18" s="152"/>
      <c r="L18" s="152"/>
      <c r="M18" s="152"/>
      <c r="N18" s="152"/>
      <c r="O18" s="152"/>
      <c r="P18" s="152"/>
      <c r="Q18" s="153"/>
      <c r="R18" s="153"/>
    </row>
    <row r="19" spans="1:18" ht="15" x14ac:dyDescent="0.2">
      <c r="A19" s="155"/>
      <c r="B19" s="78"/>
      <c r="C19" s="78"/>
      <c r="D19" s="78"/>
      <c r="E19" s="78"/>
      <c r="F19" s="78"/>
      <c r="G19" s="78"/>
      <c r="H19" s="78"/>
      <c r="I19" s="78"/>
      <c r="J19" s="78"/>
      <c r="K19" s="78"/>
      <c r="L19" s="78"/>
      <c r="M19" s="78"/>
      <c r="N19" s="78"/>
      <c r="O19" s="78"/>
      <c r="P19" s="78"/>
      <c r="Q19" s="83"/>
      <c r="R19" s="83"/>
    </row>
    <row r="20" spans="1:18" ht="15" x14ac:dyDescent="0.2">
      <c r="A20" s="156" t="s">
        <v>312</v>
      </c>
      <c r="B20" s="157"/>
      <c r="C20" s="157"/>
      <c r="D20" s="157"/>
      <c r="E20" s="157"/>
      <c r="F20" s="157"/>
      <c r="G20" s="157"/>
      <c r="H20" s="157"/>
      <c r="I20" s="157"/>
      <c r="J20" s="78"/>
      <c r="K20" s="78"/>
      <c r="L20" s="78"/>
      <c r="M20" s="78"/>
      <c r="N20" s="78"/>
      <c r="O20" s="78"/>
      <c r="P20" s="78"/>
      <c r="Q20" s="83"/>
      <c r="R20" s="83"/>
    </row>
    <row r="21" spans="1:18" ht="25.5" x14ac:dyDescent="0.2">
      <c r="A21" s="158" t="s">
        <v>222</v>
      </c>
      <c r="C21" s="78"/>
      <c r="D21" s="78"/>
      <c r="E21" s="78"/>
      <c r="F21" s="78"/>
      <c r="G21" s="78"/>
      <c r="H21" s="78"/>
      <c r="I21" s="78"/>
      <c r="J21" s="78"/>
      <c r="K21" s="78"/>
      <c r="L21" s="78"/>
      <c r="M21" s="78"/>
      <c r="N21" s="78"/>
      <c r="O21" s="78"/>
      <c r="P21" s="78"/>
      <c r="Q21" s="83"/>
      <c r="R21" s="83"/>
    </row>
    <row r="22" spans="1:18" ht="15" x14ac:dyDescent="0.2">
      <c r="A22" s="158" t="s">
        <v>223</v>
      </c>
      <c r="C22" s="78"/>
      <c r="D22" s="78"/>
      <c r="E22" s="78"/>
      <c r="F22" s="78"/>
      <c r="G22" s="78"/>
      <c r="H22" s="78"/>
      <c r="I22" s="78"/>
      <c r="J22" s="78"/>
      <c r="K22" s="78"/>
      <c r="L22" s="78"/>
      <c r="M22" s="78"/>
      <c r="N22" s="78"/>
      <c r="O22" s="78"/>
      <c r="P22" s="78"/>
      <c r="Q22" s="83"/>
      <c r="R22" s="83"/>
    </row>
    <row r="23" spans="1:18" ht="15" x14ac:dyDescent="0.2">
      <c r="A23" s="158"/>
      <c r="B23" s="78"/>
      <c r="C23" s="78"/>
      <c r="D23" s="78"/>
      <c r="E23" s="78"/>
      <c r="F23" s="78"/>
      <c r="G23" s="78"/>
      <c r="H23" s="78"/>
      <c r="I23" s="78"/>
      <c r="J23" s="78"/>
      <c r="K23" s="78"/>
      <c r="L23" s="78"/>
      <c r="M23" s="78"/>
      <c r="N23" s="78"/>
      <c r="O23" s="78"/>
      <c r="P23" s="78"/>
      <c r="Q23" s="83"/>
      <c r="R23" s="83"/>
    </row>
    <row r="24" spans="1:18" ht="15" x14ac:dyDescent="0.2">
      <c r="A24" s="149" t="s">
        <v>313</v>
      </c>
      <c r="B24" s="157"/>
      <c r="C24" s="157"/>
      <c r="D24" s="157"/>
      <c r="E24" s="157"/>
      <c r="F24" s="157"/>
      <c r="G24" s="157"/>
      <c r="H24" s="157"/>
      <c r="I24" s="157"/>
      <c r="J24" s="78"/>
      <c r="K24" s="78"/>
      <c r="L24" s="78"/>
      <c r="M24" s="78"/>
      <c r="N24" s="78"/>
      <c r="O24" s="78"/>
      <c r="P24" s="78"/>
      <c r="Q24" s="83"/>
      <c r="R24" s="83"/>
    </row>
    <row r="25" spans="1:18" s="154" customFormat="1" ht="15" x14ac:dyDescent="0.2">
      <c r="A25" s="151" t="s">
        <v>314</v>
      </c>
      <c r="B25" s="152"/>
      <c r="C25" s="152"/>
      <c r="D25" s="152"/>
      <c r="E25" s="152"/>
      <c r="F25" s="152"/>
      <c r="G25" s="152"/>
      <c r="H25" s="152"/>
      <c r="I25" s="152"/>
      <c r="J25" s="152"/>
      <c r="K25" s="152"/>
      <c r="L25" s="152"/>
      <c r="M25" s="152"/>
      <c r="N25" s="152"/>
      <c r="O25" s="152"/>
      <c r="P25" s="152"/>
      <c r="Q25" s="153"/>
      <c r="R25" s="153"/>
    </row>
    <row r="26" spans="1:18" s="154" customFormat="1" ht="15" x14ac:dyDescent="0.2">
      <c r="A26" s="151" t="s">
        <v>315</v>
      </c>
      <c r="B26" s="152"/>
      <c r="C26" s="152"/>
      <c r="D26" s="152"/>
      <c r="E26" s="152"/>
      <c r="F26" s="152"/>
      <c r="G26" s="152"/>
      <c r="H26" s="152"/>
      <c r="I26" s="152"/>
      <c r="J26" s="152"/>
      <c r="K26" s="152"/>
      <c r="L26" s="152"/>
      <c r="M26" s="152"/>
      <c r="N26" s="152"/>
      <c r="O26" s="152"/>
      <c r="P26" s="152"/>
      <c r="Q26" s="153"/>
      <c r="R26" s="153"/>
    </row>
    <row r="27" spans="1:18" s="154" customFormat="1" ht="30.75" customHeight="1" x14ac:dyDescent="0.2">
      <c r="A27" s="159" t="s">
        <v>316</v>
      </c>
      <c r="B27" s="152"/>
      <c r="C27" s="152"/>
      <c r="D27" s="152"/>
      <c r="E27" s="152"/>
      <c r="F27" s="152"/>
      <c r="G27" s="152"/>
      <c r="H27" s="152"/>
      <c r="I27" s="152"/>
      <c r="J27" s="152"/>
      <c r="K27" s="152"/>
      <c r="L27" s="152"/>
      <c r="M27" s="152"/>
      <c r="N27" s="152"/>
      <c r="O27" s="152"/>
      <c r="P27" s="152"/>
      <c r="Q27" s="153"/>
      <c r="R27" s="153"/>
    </row>
    <row r="28" spans="1:18" ht="15" x14ac:dyDescent="0.2">
      <c r="A28" s="160"/>
      <c r="B28" s="78"/>
      <c r="C28" s="78"/>
      <c r="D28" s="78"/>
      <c r="E28" s="78"/>
      <c r="F28" s="78"/>
      <c r="G28" s="78"/>
      <c r="H28" s="78"/>
      <c r="I28" s="78"/>
      <c r="J28" s="78"/>
      <c r="K28" s="78"/>
      <c r="L28" s="78"/>
      <c r="M28" s="78"/>
      <c r="N28" s="78"/>
      <c r="O28" s="78"/>
      <c r="P28" s="78"/>
      <c r="Q28" s="83"/>
      <c r="R28" s="83"/>
    </row>
    <row r="29" spans="1:18" s="164" customFormat="1" ht="15" x14ac:dyDescent="0.2">
      <c r="A29" s="251" t="s">
        <v>519</v>
      </c>
      <c r="B29" s="161"/>
      <c r="C29" s="161"/>
      <c r="D29" s="161"/>
      <c r="E29" s="162"/>
      <c r="F29" s="162"/>
      <c r="G29" s="162"/>
      <c r="H29" s="162"/>
      <c r="I29" s="162"/>
      <c r="J29" s="162"/>
      <c r="K29" s="162"/>
      <c r="L29" s="162"/>
      <c r="M29" s="162"/>
      <c r="N29" s="162"/>
      <c r="O29" s="162"/>
      <c r="P29" s="162"/>
      <c r="Q29" s="163"/>
      <c r="R29" s="163"/>
    </row>
    <row r="30" spans="1:18" ht="15" x14ac:dyDescent="0.2">
      <c r="A30" s="147"/>
      <c r="B30" s="78"/>
      <c r="C30" s="78"/>
      <c r="D30" s="78"/>
      <c r="E30" s="78"/>
      <c r="F30" s="78"/>
      <c r="G30" s="78"/>
      <c r="H30" s="78"/>
      <c r="I30" s="78"/>
      <c r="J30" s="78"/>
      <c r="K30" s="78"/>
      <c r="L30" s="78"/>
      <c r="M30" s="78"/>
      <c r="N30" s="78"/>
      <c r="O30" s="78"/>
      <c r="P30" s="78"/>
      <c r="Q30" s="83"/>
      <c r="R30" s="83"/>
    </row>
    <row r="31" spans="1:18" ht="15" x14ac:dyDescent="0.2">
      <c r="A31" s="165"/>
      <c r="B31" s="83"/>
      <c r="C31" s="83"/>
      <c r="D31" s="83"/>
      <c r="E31" s="83"/>
      <c r="F31" s="83"/>
      <c r="G31" s="83"/>
      <c r="H31" s="83"/>
      <c r="I31" s="83"/>
      <c r="J31" s="83"/>
      <c r="K31" s="83"/>
      <c r="L31" s="83"/>
      <c r="M31" s="83"/>
      <c r="N31" s="83"/>
      <c r="O31" s="83"/>
      <c r="P31" s="83"/>
      <c r="Q31" s="83"/>
      <c r="R31" s="83"/>
    </row>
  </sheetData>
  <hyperlinks>
    <hyperlink ref="A25" r:id="rId1" display="MDE-Food and Nutrition Programs-Summer Foods Program"/>
    <hyperlink ref="A26" r:id="rId2" display="MDE-Food and Nutrition Programs-Child and Adult Care Food Programs"/>
    <hyperlink ref="A27" r:id="rId3" display="MDE-Food And Nutrition Programs-School Nutrition Program-Fresh Fruit and Vegetable Program"/>
    <hyperlink ref="A16" r:id="rId4" display="Link to MDE, School Nutrition Programs, National School Lunch"/>
    <hyperlink ref="A17" r:id="rId5" display="Link to USDA-School Meals Nutrition Standards"/>
    <hyperlink ref="A18" r:id="rId6" display="Link to USDA National School Lunch Programs-Policy"/>
  </hyperlinks>
  <printOptions horizontalCentered="1"/>
  <pageMargins left="0.75" right="0.5" top="0.75" bottom="0.75" header="0.3" footer="0.3"/>
  <pageSetup scale="99" orientation="portrait" r:id="rId7"/>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I13"/>
  <sheetViews>
    <sheetView showGridLines="0" zoomScaleNormal="100" workbookViewId="0">
      <selection activeCell="F39" sqref="F39"/>
    </sheetView>
  </sheetViews>
  <sheetFormatPr defaultRowHeight="12.75" x14ac:dyDescent="0.2"/>
  <cols>
    <col min="1" max="1" width="84.85546875" customWidth="1"/>
  </cols>
  <sheetData>
    <row r="1" spans="1:9" ht="30" x14ac:dyDescent="0.4">
      <c r="A1" s="97" t="s">
        <v>118</v>
      </c>
      <c r="B1" s="80"/>
      <c r="C1" s="80"/>
      <c r="D1" s="80"/>
      <c r="E1" s="80"/>
      <c r="F1" s="80"/>
      <c r="G1" s="80"/>
      <c r="H1" s="80"/>
      <c r="I1" s="80"/>
    </row>
    <row r="4" spans="1:9" ht="31.5" x14ac:dyDescent="0.25">
      <c r="A4" s="180" t="s">
        <v>330</v>
      </c>
    </row>
    <row r="5" spans="1:9" ht="15" x14ac:dyDescent="0.2">
      <c r="A5" s="83"/>
    </row>
    <row r="6" spans="1:9" ht="47.25" x14ac:dyDescent="0.25">
      <c r="A6" s="180" t="s">
        <v>331</v>
      </c>
    </row>
    <row r="7" spans="1:9" ht="15" x14ac:dyDescent="0.2">
      <c r="A7" s="83"/>
    </row>
    <row r="8" spans="1:9" ht="37.5" customHeight="1" x14ac:dyDescent="0.25">
      <c r="A8" s="180" t="s">
        <v>332</v>
      </c>
    </row>
    <row r="9" spans="1:9" ht="15" x14ac:dyDescent="0.2">
      <c r="A9" s="83"/>
    </row>
    <row r="10" spans="1:9" ht="31.5" x14ac:dyDescent="0.25">
      <c r="A10" s="180" t="s">
        <v>333</v>
      </c>
    </row>
    <row r="13" spans="1:9" ht="18" x14ac:dyDescent="0.25">
      <c r="A13" s="30"/>
    </row>
  </sheetData>
  <phoneticPr fontId="0" type="noConversion"/>
  <printOptions horizontalCentered="1"/>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65"/>
  <sheetViews>
    <sheetView topLeftCell="A34" zoomScaleNormal="100" workbookViewId="0">
      <selection activeCell="Q65" sqref="Q65"/>
    </sheetView>
  </sheetViews>
  <sheetFormatPr defaultRowHeight="12.75" x14ac:dyDescent="0.2"/>
  <cols>
    <col min="1" max="1" width="8.5703125" customWidth="1"/>
    <col min="2" max="2" width="11" customWidth="1"/>
    <col min="5" max="5" width="10.85546875" customWidth="1"/>
    <col min="6" max="7" width="10.7109375" customWidth="1"/>
    <col min="8" max="8" width="2.5703125" customWidth="1"/>
    <col min="9" max="9" width="9" style="59" bestFit="1" customWidth="1"/>
    <col min="10" max="10" width="10.7109375" style="59" customWidth="1"/>
    <col min="11" max="11" width="3" customWidth="1"/>
  </cols>
  <sheetData>
    <row r="1" spans="1:11" ht="23.25" x14ac:dyDescent="0.35">
      <c r="A1" s="308" t="s">
        <v>151</v>
      </c>
      <c r="B1" s="308"/>
      <c r="C1" s="308"/>
      <c r="D1" s="308"/>
      <c r="E1" s="308"/>
      <c r="F1" s="308"/>
      <c r="G1" s="308"/>
      <c r="H1" s="308"/>
      <c r="I1" s="308"/>
      <c r="J1" s="308"/>
      <c r="K1" s="308"/>
    </row>
    <row r="2" spans="1:11" ht="15" x14ac:dyDescent="0.25">
      <c r="A2" s="309" t="s">
        <v>152</v>
      </c>
      <c r="B2" s="309"/>
      <c r="C2" s="309"/>
      <c r="D2" s="309"/>
      <c r="E2" s="309"/>
      <c r="F2" s="309"/>
      <c r="G2" s="309"/>
      <c r="H2" s="309"/>
      <c r="I2" s="309"/>
      <c r="J2" s="309"/>
      <c r="K2" s="309"/>
    </row>
    <row r="3" spans="1:11" ht="15" x14ac:dyDescent="0.25">
      <c r="A3" s="309" t="s">
        <v>283</v>
      </c>
      <c r="B3" s="309"/>
      <c r="C3" s="309"/>
      <c r="D3" s="309"/>
      <c r="E3" s="309"/>
      <c r="F3" s="309"/>
      <c r="G3" s="309"/>
      <c r="H3" s="309"/>
      <c r="I3" s="309"/>
      <c r="J3" s="309"/>
      <c r="K3" s="309"/>
    </row>
    <row r="4" spans="1:11" ht="19.5" customHeight="1" x14ac:dyDescent="0.25">
      <c r="A4" s="264" t="s">
        <v>457</v>
      </c>
      <c r="B4" s="264"/>
      <c r="C4" s="264"/>
      <c r="D4" s="264"/>
      <c r="E4" s="264"/>
      <c r="F4" s="264"/>
      <c r="G4" s="264"/>
      <c r="H4" s="264"/>
      <c r="I4" s="264"/>
      <c r="J4" s="264"/>
      <c r="K4" s="264"/>
    </row>
    <row r="6" spans="1:11" x14ac:dyDescent="0.2">
      <c r="A6" s="6" t="s">
        <v>119</v>
      </c>
      <c r="C6" s="10"/>
      <c r="D6" s="10"/>
      <c r="E6" s="10"/>
      <c r="F6" s="6" t="s">
        <v>120</v>
      </c>
    </row>
    <row r="8" spans="1:11" x14ac:dyDescent="0.2">
      <c r="B8" s="81">
        <f>+'15-Meal Equiv Calculator'!$D$16</f>
        <v>719010.17102491774</v>
      </c>
      <c r="C8" s="10"/>
      <c r="D8" s="6" t="s">
        <v>153</v>
      </c>
    </row>
    <row r="9" spans="1:11" x14ac:dyDescent="0.2">
      <c r="D9" s="6"/>
    </row>
    <row r="10" spans="1:11" x14ac:dyDescent="0.2">
      <c r="A10" s="6" t="s">
        <v>154</v>
      </c>
      <c r="D10" s="6"/>
    </row>
    <row r="11" spans="1:11" x14ac:dyDescent="0.2">
      <c r="D11" s="6"/>
    </row>
    <row r="12" spans="1:11" ht="25.5" x14ac:dyDescent="0.2">
      <c r="G12" s="43" t="s">
        <v>155</v>
      </c>
      <c r="J12" s="88" t="s">
        <v>156</v>
      </c>
    </row>
    <row r="13" spans="1:11" x14ac:dyDescent="0.2">
      <c r="G13" s="2"/>
    </row>
    <row r="14" spans="1:11" s="93" customFormat="1" x14ac:dyDescent="0.2">
      <c r="A14" s="93" t="s">
        <v>157</v>
      </c>
      <c r="G14" s="119" t="s">
        <v>360</v>
      </c>
      <c r="I14" s="201"/>
      <c r="J14" s="201"/>
    </row>
    <row r="15" spans="1:11" s="93" customFormat="1" x14ac:dyDescent="0.2">
      <c r="B15" s="202" t="s">
        <v>181</v>
      </c>
      <c r="C15" s="202"/>
      <c r="G15" s="113"/>
      <c r="I15" s="203"/>
      <c r="J15" s="203"/>
    </row>
    <row r="16" spans="1:11" s="93" customFormat="1" x14ac:dyDescent="0.2">
      <c r="B16" s="202"/>
      <c r="C16" s="202"/>
      <c r="G16" s="113"/>
      <c r="I16" s="203"/>
      <c r="J16" s="203"/>
    </row>
    <row r="17" spans="1:10" s="93" customFormat="1" x14ac:dyDescent="0.2">
      <c r="A17" s="93" t="s">
        <v>210</v>
      </c>
      <c r="B17" s="202"/>
      <c r="C17" s="202"/>
      <c r="G17" s="119"/>
      <c r="I17" s="201"/>
      <c r="J17" s="201"/>
    </row>
    <row r="18" spans="1:10" s="93" customFormat="1" x14ac:dyDescent="0.2">
      <c r="G18" s="113"/>
      <c r="I18" s="203"/>
      <c r="J18" s="203"/>
    </row>
    <row r="19" spans="1:10" s="93" customFormat="1" x14ac:dyDescent="0.2">
      <c r="A19" s="93" t="s">
        <v>33</v>
      </c>
      <c r="G19" s="119" t="s">
        <v>360</v>
      </c>
      <c r="I19" s="201"/>
      <c r="J19" s="201"/>
    </row>
    <row r="20" spans="1:10" s="93" customFormat="1" x14ac:dyDescent="0.2">
      <c r="G20" s="113"/>
      <c r="I20" s="203"/>
      <c r="J20" s="203"/>
    </row>
    <row r="21" spans="1:10" s="93" customFormat="1" x14ac:dyDescent="0.2">
      <c r="A21" s="93" t="s">
        <v>34</v>
      </c>
      <c r="G21" s="119" t="s">
        <v>360</v>
      </c>
      <c r="I21" s="201"/>
      <c r="J21" s="201"/>
    </row>
    <row r="22" spans="1:10" s="93" customFormat="1" x14ac:dyDescent="0.2">
      <c r="G22" s="113"/>
      <c r="I22" s="203"/>
      <c r="J22" s="204"/>
    </row>
    <row r="23" spans="1:10" s="93" customFormat="1" x14ac:dyDescent="0.2">
      <c r="A23" s="93" t="s">
        <v>158</v>
      </c>
      <c r="G23" s="119" t="s">
        <v>360</v>
      </c>
      <c r="I23" s="201"/>
      <c r="J23" s="201"/>
    </row>
    <row r="24" spans="1:10" s="93" customFormat="1" x14ac:dyDescent="0.2">
      <c r="G24" s="113"/>
      <c r="I24" s="203"/>
      <c r="J24" s="203"/>
    </row>
    <row r="25" spans="1:10" s="93" customFormat="1" x14ac:dyDescent="0.2">
      <c r="A25" s="93" t="s">
        <v>159</v>
      </c>
      <c r="G25" s="119"/>
      <c r="I25" s="201"/>
      <c r="J25" s="201"/>
    </row>
    <row r="26" spans="1:10" s="93" customFormat="1" x14ac:dyDescent="0.2">
      <c r="G26" s="113"/>
      <c r="I26" s="203"/>
      <c r="J26" s="203"/>
    </row>
    <row r="27" spans="1:10" s="93" customFormat="1" x14ac:dyDescent="0.2">
      <c r="A27" s="93" t="s">
        <v>36</v>
      </c>
      <c r="G27" s="119"/>
      <c r="I27" s="201"/>
      <c r="J27" s="201"/>
    </row>
    <row r="28" spans="1:10" s="93" customFormat="1" x14ac:dyDescent="0.2">
      <c r="G28" s="113"/>
      <c r="I28" s="203"/>
      <c r="J28" s="203"/>
    </row>
    <row r="29" spans="1:10" s="93" customFormat="1" x14ac:dyDescent="0.2">
      <c r="A29" s="93" t="s">
        <v>160</v>
      </c>
      <c r="G29" s="119" t="s">
        <v>360</v>
      </c>
      <c r="I29" s="201"/>
      <c r="J29" s="201"/>
    </row>
    <row r="30" spans="1:10" s="93" customFormat="1" x14ac:dyDescent="0.2">
      <c r="G30" s="113"/>
      <c r="I30" s="203"/>
      <c r="J30" s="203"/>
    </row>
    <row r="31" spans="1:10" s="93" customFormat="1" x14ac:dyDescent="0.2">
      <c r="A31" s="93" t="s">
        <v>209</v>
      </c>
      <c r="G31" s="119"/>
      <c r="I31" s="201"/>
      <c r="J31" s="201"/>
    </row>
    <row r="32" spans="1:10" s="93" customFormat="1" x14ac:dyDescent="0.2">
      <c r="G32" s="113"/>
      <c r="I32" s="203"/>
      <c r="J32" s="203"/>
    </row>
    <row r="33" spans="1:10" s="93" customFormat="1" x14ac:dyDescent="0.2">
      <c r="A33" s="93" t="s">
        <v>161</v>
      </c>
      <c r="G33" s="119"/>
      <c r="I33" s="201"/>
      <c r="J33" s="201"/>
    </row>
    <row r="34" spans="1:10" s="93" customFormat="1" x14ac:dyDescent="0.2">
      <c r="G34" s="113"/>
      <c r="I34" s="203"/>
      <c r="J34" s="203"/>
    </row>
    <row r="35" spans="1:10" s="93" customFormat="1" x14ac:dyDescent="0.2">
      <c r="A35" s="93" t="s">
        <v>162</v>
      </c>
      <c r="G35" s="119"/>
      <c r="I35" s="201"/>
      <c r="J35" s="201"/>
    </row>
    <row r="36" spans="1:10" s="93" customFormat="1" x14ac:dyDescent="0.2">
      <c r="G36" s="113"/>
      <c r="I36" s="203"/>
      <c r="J36" s="203"/>
    </row>
    <row r="37" spans="1:10" s="93" customFormat="1" x14ac:dyDescent="0.2">
      <c r="A37" s="93" t="s">
        <v>204</v>
      </c>
      <c r="G37" s="119"/>
      <c r="I37" s="201"/>
      <c r="J37" s="201"/>
    </row>
    <row r="38" spans="1:10" s="93" customFormat="1" x14ac:dyDescent="0.2">
      <c r="G38" s="113"/>
      <c r="I38" s="203"/>
      <c r="J38" s="203"/>
    </row>
    <row r="39" spans="1:10" s="93" customFormat="1" x14ac:dyDescent="0.2">
      <c r="A39" s="93" t="s">
        <v>163</v>
      </c>
      <c r="G39" s="119" t="s">
        <v>360</v>
      </c>
      <c r="I39" s="201"/>
      <c r="J39" s="201"/>
    </row>
    <row r="40" spans="1:10" s="93" customFormat="1" x14ac:dyDescent="0.2">
      <c r="G40" s="113"/>
      <c r="I40" s="203"/>
      <c r="J40" s="203"/>
    </row>
    <row r="41" spans="1:10" s="93" customFormat="1" x14ac:dyDescent="0.2">
      <c r="A41" s="93" t="s">
        <v>164</v>
      </c>
      <c r="G41" s="119" t="s">
        <v>360</v>
      </c>
      <c r="I41" s="201"/>
      <c r="J41" s="201"/>
    </row>
    <row r="42" spans="1:10" s="93" customFormat="1" x14ac:dyDescent="0.2">
      <c r="G42" s="113"/>
      <c r="I42" s="203"/>
      <c r="J42" s="203"/>
    </row>
    <row r="43" spans="1:10" s="93" customFormat="1" x14ac:dyDescent="0.2">
      <c r="A43" s="93" t="s">
        <v>165</v>
      </c>
      <c r="G43" s="113"/>
      <c r="I43" s="201"/>
      <c r="J43" s="201"/>
    </row>
    <row r="44" spans="1:10" s="93" customFormat="1" x14ac:dyDescent="0.2">
      <c r="I44" s="203"/>
      <c r="J44" s="203"/>
    </row>
    <row r="45" spans="1:10" s="93" customFormat="1" x14ac:dyDescent="0.2">
      <c r="A45" s="93" t="s">
        <v>166</v>
      </c>
      <c r="I45" s="201"/>
      <c r="J45" s="201"/>
    </row>
    <row r="46" spans="1:10" s="93" customFormat="1" x14ac:dyDescent="0.2">
      <c r="I46" s="203"/>
      <c r="J46" s="203"/>
    </row>
    <row r="47" spans="1:10" s="93" customFormat="1" x14ac:dyDescent="0.2">
      <c r="A47" s="93" t="s">
        <v>170</v>
      </c>
      <c r="G47" s="113"/>
      <c r="I47" s="201"/>
      <c r="J47" s="201"/>
    </row>
    <row r="48" spans="1:10" s="93" customFormat="1" x14ac:dyDescent="0.2">
      <c r="G48" s="113"/>
      <c r="I48" s="203"/>
      <c r="J48" s="203"/>
    </row>
    <row r="49" spans="1:12" s="93" customFormat="1" x14ac:dyDescent="0.2">
      <c r="A49" s="93" t="s">
        <v>205</v>
      </c>
      <c r="G49" s="113"/>
      <c r="I49" s="201"/>
      <c r="J49" s="201"/>
    </row>
    <row r="50" spans="1:12" x14ac:dyDescent="0.2">
      <c r="A50" s="6"/>
      <c r="G50" s="2"/>
    </row>
    <row r="51" spans="1:12" x14ac:dyDescent="0.2">
      <c r="A51" s="6"/>
      <c r="G51" s="2"/>
    </row>
    <row r="52" spans="1:12" ht="27" customHeight="1" x14ac:dyDescent="0.2">
      <c r="B52" s="74"/>
      <c r="C52" s="310" t="s">
        <v>340</v>
      </c>
      <c r="D52" s="310"/>
      <c r="E52" s="310"/>
      <c r="F52" s="205" t="s">
        <v>360</v>
      </c>
      <c r="G52" s="200" t="s">
        <v>171</v>
      </c>
      <c r="H52" s="6"/>
      <c r="J52" s="45"/>
    </row>
    <row r="53" spans="1:12" ht="17.25" customHeight="1" x14ac:dyDescent="0.2">
      <c r="B53" s="59"/>
      <c r="C53" s="45"/>
      <c r="D53" s="6"/>
      <c r="E53" s="6"/>
      <c r="F53" s="133"/>
      <c r="G53" s="88" t="s">
        <v>172</v>
      </c>
      <c r="H53" s="6"/>
    </row>
    <row r="55" spans="1:12" ht="53.25" customHeight="1" x14ac:dyDescent="0.2">
      <c r="A55" s="283" t="s">
        <v>341</v>
      </c>
      <c r="B55" s="283"/>
      <c r="C55" s="283"/>
      <c r="D55" s="283"/>
      <c r="E55" s="283"/>
      <c r="F55" s="283"/>
      <c r="G55" s="283"/>
      <c r="H55" s="283"/>
      <c r="I55" s="283"/>
      <c r="J55" s="283"/>
    </row>
    <row r="56" spans="1:12" x14ac:dyDescent="0.2">
      <c r="H56" s="59"/>
      <c r="I56"/>
      <c r="J56"/>
    </row>
    <row r="58" spans="1:12" x14ac:dyDescent="0.2">
      <c r="A58" s="4" t="s">
        <v>121</v>
      </c>
      <c r="B58" s="10"/>
      <c r="C58" s="10"/>
      <c r="D58" s="10"/>
      <c r="E58" s="10"/>
      <c r="G58" s="10"/>
      <c r="H58" s="10"/>
      <c r="I58" s="46"/>
      <c r="J58" s="46"/>
    </row>
    <row r="59" spans="1:12" x14ac:dyDescent="0.2">
      <c r="B59" t="s">
        <v>167</v>
      </c>
      <c r="G59" t="s">
        <v>122</v>
      </c>
    </row>
    <row r="61" spans="1:12" ht="15" x14ac:dyDescent="0.25">
      <c r="A61" s="306" t="s">
        <v>334</v>
      </c>
      <c r="B61" s="306"/>
      <c r="C61" s="306"/>
      <c r="D61" s="306"/>
      <c r="E61" s="306"/>
      <c r="F61" s="306"/>
      <c r="G61" s="306"/>
      <c r="H61" s="306"/>
      <c r="I61" s="306"/>
      <c r="J61" s="306"/>
      <c r="K61" s="306"/>
      <c r="L61" s="306"/>
    </row>
    <row r="62" spans="1:12" ht="15" x14ac:dyDescent="0.25">
      <c r="A62" s="89"/>
      <c r="B62" s="90"/>
      <c r="C62" s="90"/>
      <c r="D62" s="90"/>
      <c r="E62" s="90"/>
      <c r="F62" s="90"/>
      <c r="G62" s="90"/>
      <c r="H62" s="90"/>
      <c r="I62" s="90"/>
      <c r="J62" s="90"/>
      <c r="K62" s="2"/>
    </row>
    <row r="63" spans="1:12" ht="18" customHeight="1" x14ac:dyDescent="0.25">
      <c r="A63" s="306" t="s">
        <v>282</v>
      </c>
      <c r="B63" s="306"/>
      <c r="C63" s="306"/>
      <c r="D63" s="306"/>
      <c r="E63" s="306"/>
      <c r="F63" s="306"/>
      <c r="G63" s="306"/>
      <c r="H63" s="306"/>
      <c r="I63" s="306"/>
      <c r="J63" s="306"/>
      <c r="K63" s="306"/>
      <c r="L63" s="306"/>
    </row>
    <row r="64" spans="1:12" ht="18" x14ac:dyDescent="0.25">
      <c r="A64" s="89"/>
      <c r="B64" s="89"/>
      <c r="C64" s="89"/>
      <c r="D64" s="89"/>
      <c r="E64" s="89"/>
      <c r="F64" s="89"/>
      <c r="G64" s="89"/>
      <c r="H64" s="89"/>
      <c r="I64" s="89"/>
      <c r="J64" s="89"/>
      <c r="K64" s="44"/>
    </row>
    <row r="65" spans="1:12" ht="29.25" customHeight="1" x14ac:dyDescent="0.25">
      <c r="A65" s="307" t="s">
        <v>211</v>
      </c>
      <c r="B65" s="307"/>
      <c r="C65" s="307"/>
      <c r="D65" s="307"/>
      <c r="E65" s="307"/>
      <c r="F65" s="307"/>
      <c r="G65" s="307"/>
      <c r="H65" s="307"/>
      <c r="I65" s="307"/>
      <c r="J65" s="307"/>
      <c r="K65" s="307"/>
      <c r="L65" s="307"/>
    </row>
  </sheetData>
  <mergeCells count="9">
    <mergeCell ref="A63:L63"/>
    <mergeCell ref="A65:L65"/>
    <mergeCell ref="A1:K1"/>
    <mergeCell ref="A2:K2"/>
    <mergeCell ref="A3:K3"/>
    <mergeCell ref="A4:K4"/>
    <mergeCell ref="A61:L61"/>
    <mergeCell ref="C52:E52"/>
    <mergeCell ref="A55:J55"/>
  </mergeCells>
  <phoneticPr fontId="23" type="noConversion"/>
  <printOptions horizontalCentered="1"/>
  <pageMargins left="0.75" right="0.75" top="1" bottom="1" header="0.5" footer="0.5"/>
  <pageSetup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45"/>
  <sheetViews>
    <sheetView zoomScaleNormal="100" workbookViewId="0">
      <selection activeCell="A45" sqref="A45"/>
    </sheetView>
  </sheetViews>
  <sheetFormatPr defaultColWidth="9.140625" defaultRowHeight="12.75" x14ac:dyDescent="0.2"/>
  <cols>
    <col min="1" max="1" width="7.140625" style="54" customWidth="1"/>
    <col min="2" max="2" width="56.42578125" style="54" customWidth="1"/>
    <col min="3" max="8" width="10.7109375" style="56" customWidth="1"/>
    <col min="9" max="16384" width="9.140625" style="54"/>
  </cols>
  <sheetData>
    <row r="1" spans="1:8" ht="30" customHeight="1" x14ac:dyDescent="0.2">
      <c r="A1" s="261" t="s">
        <v>2</v>
      </c>
      <c r="B1" s="262"/>
      <c r="C1" s="262"/>
      <c r="D1" s="262"/>
      <c r="E1" s="262"/>
      <c r="F1" s="262"/>
      <c r="G1" s="262"/>
      <c r="H1" s="263"/>
    </row>
    <row r="2" spans="1:8" ht="23.25" customHeight="1" x14ac:dyDescent="0.25">
      <c r="A2" s="185"/>
      <c r="B2" s="185"/>
      <c r="C2" s="258" t="s">
        <v>31</v>
      </c>
      <c r="D2" s="259"/>
      <c r="E2" s="259"/>
      <c r="F2" s="259"/>
      <c r="G2" s="259"/>
      <c r="H2" s="260"/>
    </row>
    <row r="3" spans="1:8" ht="227.25" customHeight="1" x14ac:dyDescent="0.2">
      <c r="A3" s="186"/>
      <c r="B3" s="187"/>
      <c r="C3" s="230"/>
      <c r="D3" s="230"/>
      <c r="E3" s="230"/>
      <c r="F3" s="230"/>
      <c r="G3" s="231"/>
      <c r="H3" s="231"/>
    </row>
    <row r="4" spans="1:8" ht="35.1" customHeight="1" x14ac:dyDescent="0.2">
      <c r="A4" s="98"/>
      <c r="B4" s="195" t="s">
        <v>140</v>
      </c>
      <c r="C4" s="255" t="s">
        <v>338</v>
      </c>
      <c r="D4" s="256"/>
      <c r="E4" s="256"/>
      <c r="F4" s="256"/>
      <c r="G4" s="256"/>
      <c r="H4" s="257"/>
    </row>
    <row r="5" spans="1:8" ht="47.45" customHeight="1" x14ac:dyDescent="0.2">
      <c r="A5" s="98"/>
      <c r="B5" s="233" t="s">
        <v>337</v>
      </c>
      <c r="C5" s="232"/>
      <c r="D5" s="232"/>
      <c r="E5" s="232"/>
      <c r="F5" s="232"/>
      <c r="G5" s="232"/>
      <c r="H5" s="232"/>
    </row>
    <row r="6" spans="1:8" ht="35.1" customHeight="1" x14ac:dyDescent="0.2">
      <c r="A6" s="194"/>
      <c r="B6" s="189" t="s">
        <v>141</v>
      </c>
      <c r="C6" s="190">
        <v>0</v>
      </c>
      <c r="D6" s="190">
        <f>+D5-C5</f>
        <v>0</v>
      </c>
      <c r="E6" s="190">
        <f>+E5-C5</f>
        <v>0</v>
      </c>
      <c r="F6" s="190">
        <f>+F5-C5</f>
        <v>0</v>
      </c>
      <c r="G6" s="190">
        <f>+G5-C5</f>
        <v>0</v>
      </c>
      <c r="H6" s="190">
        <f>+H5-C5</f>
        <v>0</v>
      </c>
    </row>
    <row r="7" spans="1:8" ht="35.1" customHeight="1" x14ac:dyDescent="0.2">
      <c r="A7" s="194"/>
      <c r="B7" s="189" t="s">
        <v>142</v>
      </c>
      <c r="C7" s="190">
        <v>0</v>
      </c>
      <c r="D7" s="190" t="e">
        <f>+D6/C5</f>
        <v>#DIV/0!</v>
      </c>
      <c r="E7" s="190" t="e">
        <f>+E6/C5</f>
        <v>#DIV/0!</v>
      </c>
      <c r="F7" s="190" t="e">
        <f>+F6/$C$5</f>
        <v>#DIV/0!</v>
      </c>
      <c r="G7" s="190" t="e">
        <f>+G6/$C$5</f>
        <v>#DIV/0!</v>
      </c>
      <c r="H7" s="190" t="e">
        <f>+H6/$C$5</f>
        <v>#DIV/0!</v>
      </c>
    </row>
    <row r="8" spans="1:8" ht="35.1" customHeight="1" x14ac:dyDescent="0.2">
      <c r="A8" s="194"/>
      <c r="B8" s="191" t="s">
        <v>143</v>
      </c>
      <c r="C8" s="192">
        <f>ROUND(1-C7,2)</f>
        <v>1</v>
      </c>
      <c r="D8" s="193" t="e">
        <f>1-D7</f>
        <v>#DIV/0!</v>
      </c>
      <c r="E8" s="193" t="e">
        <f>1-E7</f>
        <v>#DIV/0!</v>
      </c>
      <c r="F8" s="193" t="e">
        <f>1-F7</f>
        <v>#DIV/0!</v>
      </c>
      <c r="G8" s="193" t="e">
        <f>1-G7</f>
        <v>#DIV/0!</v>
      </c>
      <c r="H8" s="193" t="e">
        <f>1-H7</f>
        <v>#DIV/0!</v>
      </c>
    </row>
    <row r="9" spans="1:8" ht="35.1" customHeight="1" x14ac:dyDescent="0.2">
      <c r="A9" s="194">
        <v>51</v>
      </c>
      <c r="B9" s="194" t="s">
        <v>144</v>
      </c>
      <c r="C9" s="192">
        <f>+C8*51</f>
        <v>51</v>
      </c>
      <c r="D9" s="192" t="e">
        <f>+D8*51</f>
        <v>#DIV/0!</v>
      </c>
      <c r="E9" s="192" t="e">
        <f>(E8*51)</f>
        <v>#DIV/0!</v>
      </c>
      <c r="F9" s="192" t="e">
        <f>+F8*0.51*100</f>
        <v>#DIV/0!</v>
      </c>
      <c r="G9" s="192" t="e">
        <f>+G8*0.51*100</f>
        <v>#DIV/0!</v>
      </c>
      <c r="H9" s="192" t="e">
        <f>+H8*0.51*100</f>
        <v>#DIV/0!</v>
      </c>
    </row>
    <row r="10" spans="1:8" ht="35.1" customHeight="1" x14ac:dyDescent="0.2">
      <c r="A10" s="188" t="s">
        <v>259</v>
      </c>
      <c r="B10" s="199" t="s">
        <v>469</v>
      </c>
      <c r="C10" s="255" t="s">
        <v>339</v>
      </c>
      <c r="D10" s="256"/>
      <c r="E10" s="256"/>
      <c r="F10" s="256"/>
      <c r="G10" s="256"/>
      <c r="H10" s="257"/>
    </row>
    <row r="11" spans="1:8" ht="24.95" customHeight="1" x14ac:dyDescent="0.2">
      <c r="A11" s="55">
        <v>8</v>
      </c>
      <c r="B11" s="98" t="s">
        <v>114</v>
      </c>
      <c r="C11" s="234"/>
      <c r="D11" s="234"/>
      <c r="E11" s="234"/>
      <c r="F11" s="234"/>
      <c r="G11" s="234"/>
      <c r="H11" s="234"/>
    </row>
    <row r="12" spans="1:8" ht="24.95" customHeight="1" x14ac:dyDescent="0.2">
      <c r="A12" s="55"/>
      <c r="B12" s="55" t="s">
        <v>462</v>
      </c>
      <c r="C12" s="234"/>
      <c r="D12" s="234"/>
      <c r="E12" s="234"/>
      <c r="F12" s="234"/>
      <c r="G12" s="234"/>
      <c r="H12" s="234"/>
    </row>
    <row r="13" spans="1:8" ht="24.95" customHeight="1" x14ac:dyDescent="0.2">
      <c r="A13" s="55"/>
      <c r="B13" s="55" t="s">
        <v>145</v>
      </c>
      <c r="C13" s="234"/>
      <c r="D13" s="234"/>
      <c r="E13" s="234"/>
      <c r="F13" s="234"/>
      <c r="G13" s="234"/>
      <c r="H13" s="234"/>
    </row>
    <row r="14" spans="1:8" ht="24.95" customHeight="1" x14ac:dyDescent="0.2">
      <c r="A14" s="55"/>
      <c r="B14" s="55" t="s">
        <v>470</v>
      </c>
      <c r="C14" s="234"/>
      <c r="D14" s="234"/>
      <c r="E14" s="234"/>
      <c r="F14" s="234"/>
      <c r="G14" s="234"/>
      <c r="H14" s="234"/>
    </row>
    <row r="15" spans="1:8" ht="24.95" customHeight="1" x14ac:dyDescent="0.2">
      <c r="A15" s="55"/>
      <c r="B15" s="55" t="s">
        <v>471</v>
      </c>
      <c r="C15" s="234"/>
      <c r="D15" s="234"/>
      <c r="E15" s="234"/>
      <c r="F15" s="234"/>
      <c r="G15" s="234"/>
      <c r="H15" s="234"/>
    </row>
    <row r="16" spans="1:8" ht="24.95" customHeight="1" x14ac:dyDescent="0.2">
      <c r="A16" s="55"/>
      <c r="B16" s="55" t="s">
        <v>461</v>
      </c>
      <c r="C16" s="234"/>
      <c r="D16" s="234"/>
      <c r="E16" s="234"/>
      <c r="F16" s="234"/>
      <c r="G16" s="234"/>
      <c r="H16" s="234"/>
    </row>
    <row r="17" spans="1:8" ht="24.95" customHeight="1" x14ac:dyDescent="0.2">
      <c r="A17" s="55">
        <v>8</v>
      </c>
      <c r="B17" s="55" t="s">
        <v>424</v>
      </c>
      <c r="C17" s="234"/>
      <c r="D17" s="234"/>
      <c r="E17" s="234"/>
      <c r="F17" s="234"/>
      <c r="G17" s="234"/>
      <c r="H17" s="234"/>
    </row>
    <row r="18" spans="1:8" ht="24.95" customHeight="1" x14ac:dyDescent="0.2">
      <c r="A18" s="55"/>
      <c r="B18" s="55" t="s">
        <v>425</v>
      </c>
      <c r="C18" s="234"/>
      <c r="D18" s="234"/>
      <c r="E18" s="234"/>
      <c r="F18" s="234"/>
      <c r="G18" s="234"/>
      <c r="H18" s="234"/>
    </row>
    <row r="19" spans="1:8" ht="24.95" customHeight="1" x14ac:dyDescent="0.2">
      <c r="A19" s="55"/>
      <c r="B19" s="55" t="s">
        <v>473</v>
      </c>
      <c r="C19" s="234"/>
      <c r="D19" s="234"/>
      <c r="E19" s="234"/>
      <c r="F19" s="234"/>
      <c r="G19" s="234"/>
      <c r="H19" s="234"/>
    </row>
    <row r="20" spans="1:8" ht="24.95" customHeight="1" x14ac:dyDescent="0.2">
      <c r="A20" s="55"/>
      <c r="B20" s="55" t="s">
        <v>146</v>
      </c>
      <c r="C20" s="234"/>
      <c r="D20" s="234"/>
      <c r="E20" s="234"/>
      <c r="F20" s="234"/>
      <c r="G20" s="234"/>
      <c r="H20" s="234"/>
    </row>
    <row r="21" spans="1:8" ht="24.95" customHeight="1" x14ac:dyDescent="0.2">
      <c r="A21" s="55">
        <v>2</v>
      </c>
      <c r="B21" s="55" t="s">
        <v>115</v>
      </c>
      <c r="C21" s="234"/>
      <c r="D21" s="234"/>
      <c r="E21" s="234"/>
      <c r="F21" s="234"/>
      <c r="G21" s="234"/>
      <c r="H21" s="234"/>
    </row>
    <row r="22" spans="1:8" ht="24.95" customHeight="1" x14ac:dyDescent="0.2">
      <c r="A22" s="55"/>
      <c r="B22" s="55" t="s">
        <v>177</v>
      </c>
      <c r="C22" s="234"/>
      <c r="D22" s="234"/>
      <c r="E22" s="234"/>
      <c r="F22" s="234"/>
      <c r="G22" s="234"/>
      <c r="H22" s="234"/>
    </row>
    <row r="23" spans="1:8" ht="24.95" customHeight="1" x14ac:dyDescent="0.2">
      <c r="A23" s="55">
        <v>4</v>
      </c>
      <c r="B23" s="55" t="s">
        <v>426</v>
      </c>
      <c r="C23" s="234"/>
      <c r="D23" s="234"/>
      <c r="E23" s="234"/>
      <c r="F23" s="234"/>
      <c r="G23" s="234"/>
      <c r="H23" s="234"/>
    </row>
    <row r="24" spans="1:8" ht="24.95" customHeight="1" x14ac:dyDescent="0.2">
      <c r="A24" s="55"/>
      <c r="B24" s="55" t="s">
        <v>472</v>
      </c>
      <c r="C24" s="234"/>
      <c r="D24" s="234"/>
      <c r="E24" s="234"/>
      <c r="F24" s="234"/>
      <c r="G24" s="234"/>
      <c r="H24" s="234"/>
    </row>
    <row r="25" spans="1:8" ht="24.95" customHeight="1" x14ac:dyDescent="0.2">
      <c r="A25" s="55"/>
      <c r="B25" s="55" t="s">
        <v>460</v>
      </c>
      <c r="C25" s="234"/>
      <c r="D25" s="234"/>
      <c r="E25" s="234"/>
      <c r="F25" s="234"/>
      <c r="G25" s="234"/>
      <c r="H25" s="234"/>
    </row>
    <row r="26" spans="1:8" ht="24.95" customHeight="1" x14ac:dyDescent="0.2">
      <c r="A26" s="55"/>
      <c r="B26" s="55" t="s">
        <v>427</v>
      </c>
      <c r="C26" s="234"/>
      <c r="D26" s="234"/>
      <c r="E26" s="234"/>
      <c r="F26" s="234"/>
      <c r="G26" s="234"/>
      <c r="H26" s="234"/>
    </row>
    <row r="27" spans="1:8" ht="24.95" customHeight="1" x14ac:dyDescent="0.2">
      <c r="A27" s="55">
        <v>1</v>
      </c>
      <c r="B27" s="55" t="s">
        <v>126</v>
      </c>
      <c r="C27" s="234"/>
      <c r="D27" s="234"/>
      <c r="E27" s="234"/>
      <c r="F27" s="234"/>
      <c r="G27" s="234"/>
      <c r="H27" s="234"/>
    </row>
    <row r="28" spans="1:8" ht="24.95" customHeight="1" x14ac:dyDescent="0.2">
      <c r="A28" s="55"/>
      <c r="B28" s="98" t="s">
        <v>428</v>
      </c>
      <c r="C28" s="234"/>
      <c r="D28" s="234"/>
      <c r="E28" s="234"/>
      <c r="F28" s="234"/>
      <c r="G28" s="234"/>
      <c r="H28" s="234"/>
    </row>
    <row r="29" spans="1:8" ht="24.95" customHeight="1" x14ac:dyDescent="0.2">
      <c r="A29" s="55">
        <v>6</v>
      </c>
      <c r="B29" s="98" t="s">
        <v>127</v>
      </c>
      <c r="C29" s="234"/>
      <c r="D29" s="234"/>
      <c r="E29" s="234"/>
      <c r="F29" s="234"/>
      <c r="G29" s="234"/>
      <c r="H29" s="234"/>
    </row>
    <row r="30" spans="1:8" ht="24.95" customHeight="1" x14ac:dyDescent="0.2">
      <c r="A30" s="55"/>
      <c r="B30" s="55" t="s">
        <v>474</v>
      </c>
      <c r="C30" s="234"/>
      <c r="D30" s="234"/>
      <c r="E30" s="234"/>
      <c r="F30" s="234"/>
      <c r="G30" s="234"/>
      <c r="H30" s="234"/>
    </row>
    <row r="31" spans="1:8" ht="24.95" customHeight="1" x14ac:dyDescent="0.2">
      <c r="A31" s="55"/>
      <c r="B31" s="55" t="s">
        <v>475</v>
      </c>
      <c r="C31" s="234"/>
      <c r="D31" s="234"/>
      <c r="E31" s="234"/>
      <c r="F31" s="234"/>
      <c r="G31" s="234"/>
      <c r="H31" s="234"/>
    </row>
    <row r="32" spans="1:8" ht="24.95" customHeight="1" x14ac:dyDescent="0.2">
      <c r="A32" s="55"/>
      <c r="B32" s="55" t="s">
        <v>257</v>
      </c>
      <c r="C32" s="234"/>
      <c r="D32" s="234"/>
      <c r="E32" s="234"/>
      <c r="F32" s="234"/>
      <c r="G32" s="234"/>
      <c r="H32" s="234"/>
    </row>
    <row r="33" spans="1:8" ht="24.95" customHeight="1" x14ac:dyDescent="0.2">
      <c r="A33" s="55">
        <v>3</v>
      </c>
      <c r="B33" s="98" t="s">
        <v>116</v>
      </c>
      <c r="C33" s="234"/>
      <c r="D33" s="234"/>
      <c r="E33" s="234"/>
      <c r="F33" s="234"/>
      <c r="G33" s="234"/>
      <c r="H33" s="234"/>
    </row>
    <row r="34" spans="1:8" ht="24.95" customHeight="1" x14ac:dyDescent="0.2">
      <c r="A34" s="55"/>
      <c r="B34" s="98" t="s">
        <v>476</v>
      </c>
      <c r="C34" s="234"/>
      <c r="D34" s="234"/>
      <c r="E34" s="234"/>
      <c r="F34" s="234"/>
      <c r="G34" s="234"/>
      <c r="H34" s="234"/>
    </row>
    <row r="35" spans="1:8" ht="24.95" customHeight="1" x14ac:dyDescent="0.2">
      <c r="A35" s="55">
        <v>12</v>
      </c>
      <c r="B35" s="98" t="s">
        <v>128</v>
      </c>
      <c r="C35" s="234"/>
      <c r="D35" s="234"/>
      <c r="E35" s="234"/>
      <c r="F35" s="234"/>
      <c r="G35" s="234"/>
      <c r="H35" s="234"/>
    </row>
    <row r="36" spans="1:8" ht="24.95" customHeight="1" x14ac:dyDescent="0.2">
      <c r="A36" s="55"/>
      <c r="B36" s="98" t="s">
        <v>459</v>
      </c>
      <c r="C36" s="234"/>
      <c r="D36" s="234"/>
      <c r="E36" s="234"/>
      <c r="F36" s="234"/>
      <c r="G36" s="234"/>
      <c r="H36" s="234"/>
    </row>
    <row r="37" spans="1:8" ht="24.95" customHeight="1" x14ac:dyDescent="0.2">
      <c r="A37" s="55"/>
      <c r="B37" s="98" t="s">
        <v>429</v>
      </c>
      <c r="C37" s="234"/>
      <c r="D37" s="234"/>
      <c r="E37" s="234"/>
      <c r="F37" s="234"/>
      <c r="G37" s="234"/>
      <c r="H37" s="234"/>
    </row>
    <row r="38" spans="1:8" ht="24.95" customHeight="1" x14ac:dyDescent="0.2">
      <c r="A38" s="55"/>
      <c r="B38" s="98" t="s">
        <v>430</v>
      </c>
      <c r="C38" s="234"/>
      <c r="D38" s="234"/>
      <c r="E38" s="234"/>
      <c r="F38" s="234"/>
      <c r="G38" s="234"/>
      <c r="H38" s="234"/>
    </row>
    <row r="39" spans="1:8" ht="24.95" customHeight="1" x14ac:dyDescent="0.2">
      <c r="A39" s="55"/>
      <c r="B39" s="98" t="s">
        <v>431</v>
      </c>
      <c r="C39" s="234"/>
      <c r="D39" s="234"/>
      <c r="E39" s="234"/>
      <c r="F39" s="234"/>
      <c r="G39" s="234"/>
      <c r="H39" s="234"/>
    </row>
    <row r="40" spans="1:8" ht="24.95" customHeight="1" x14ac:dyDescent="0.2">
      <c r="A40" s="55">
        <v>3</v>
      </c>
      <c r="B40" s="98" t="s">
        <v>432</v>
      </c>
      <c r="C40" s="234"/>
      <c r="D40" s="234"/>
      <c r="E40" s="234"/>
      <c r="F40" s="234"/>
      <c r="G40" s="234"/>
      <c r="H40" s="234"/>
    </row>
    <row r="41" spans="1:8" ht="24.95" customHeight="1" x14ac:dyDescent="0.2">
      <c r="A41" s="55"/>
      <c r="B41" s="55" t="s">
        <v>258</v>
      </c>
      <c r="C41" s="234"/>
      <c r="D41" s="234"/>
      <c r="E41" s="234"/>
      <c r="F41" s="234"/>
      <c r="G41" s="234"/>
      <c r="H41" s="234"/>
    </row>
    <row r="42" spans="1:8" ht="24.95" customHeight="1" x14ac:dyDescent="0.2">
      <c r="A42" s="55">
        <v>2</v>
      </c>
      <c r="B42" s="98" t="s">
        <v>433</v>
      </c>
      <c r="C42" s="234"/>
      <c r="D42" s="234"/>
      <c r="E42" s="234"/>
      <c r="F42" s="234"/>
      <c r="G42" s="234"/>
      <c r="H42" s="234"/>
    </row>
    <row r="43" spans="1:8" ht="24.95" customHeight="1" x14ac:dyDescent="0.2">
      <c r="A43" s="55"/>
      <c r="B43" s="98" t="s">
        <v>477</v>
      </c>
      <c r="C43" s="234"/>
      <c r="D43" s="234"/>
      <c r="E43" s="234"/>
      <c r="F43" s="234"/>
      <c r="G43" s="234"/>
      <c r="H43" s="234"/>
    </row>
    <row r="44" spans="1:8" ht="24.95" customHeight="1" x14ac:dyDescent="0.2">
      <c r="A44" s="98"/>
      <c r="B44" s="235"/>
      <c r="C44" s="234"/>
      <c r="D44" s="234"/>
      <c r="E44" s="234"/>
      <c r="F44" s="234"/>
      <c r="G44" s="234"/>
      <c r="H44" s="234"/>
    </row>
    <row r="45" spans="1:8" ht="24.95" customHeight="1" x14ac:dyDescent="0.2">
      <c r="A45" s="196">
        <f>SUM(A9:A44)</f>
        <v>100</v>
      </c>
      <c r="B45" s="197" t="s">
        <v>30</v>
      </c>
      <c r="C45" s="198">
        <f t="shared" ref="C45:H45" si="0">SUM(C9:C44)</f>
        <v>51</v>
      </c>
      <c r="D45" s="198" t="e">
        <f t="shared" si="0"/>
        <v>#DIV/0!</v>
      </c>
      <c r="E45" s="198" t="e">
        <f t="shared" si="0"/>
        <v>#DIV/0!</v>
      </c>
      <c r="F45" s="198" t="e">
        <f t="shared" si="0"/>
        <v>#DIV/0!</v>
      </c>
      <c r="G45" s="198" t="e">
        <f t="shared" si="0"/>
        <v>#DIV/0!</v>
      </c>
      <c r="H45" s="198" t="e">
        <f t="shared" si="0"/>
        <v>#DIV/0!</v>
      </c>
    </row>
  </sheetData>
  <mergeCells count="4">
    <mergeCell ref="C10:H10"/>
    <mergeCell ref="C2:H2"/>
    <mergeCell ref="A1:H1"/>
    <mergeCell ref="C4:H4"/>
  </mergeCells>
  <phoneticPr fontId="0" type="noConversion"/>
  <printOptions horizontalCentered="1"/>
  <pageMargins left="0.27" right="0.32" top="1" bottom="1" header="0.5" footer="0.5"/>
  <pageSetup scale="4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7"/>
  <sheetViews>
    <sheetView zoomScaleNormal="100" workbookViewId="0">
      <selection activeCell="D11" sqref="D11"/>
    </sheetView>
  </sheetViews>
  <sheetFormatPr defaultRowHeight="12.75" x14ac:dyDescent="0.2"/>
  <cols>
    <col min="1" max="1" width="18.5703125" customWidth="1"/>
    <col min="2" max="2" width="23.140625" customWidth="1"/>
    <col min="3" max="3" width="17" customWidth="1"/>
    <col min="4" max="4" width="13.140625" customWidth="1"/>
  </cols>
  <sheetData>
    <row r="1" spans="1:5" ht="18" x14ac:dyDescent="0.25">
      <c r="A1" s="264" t="s">
        <v>291</v>
      </c>
      <c r="B1" s="264"/>
      <c r="C1" s="264"/>
      <c r="D1" s="264"/>
      <c r="E1" s="29"/>
    </row>
    <row r="2" spans="1:5" ht="18" x14ac:dyDescent="0.25">
      <c r="A2" s="265" t="s">
        <v>148</v>
      </c>
      <c r="B2" s="265"/>
      <c r="C2" s="265"/>
      <c r="D2" s="265"/>
    </row>
    <row r="4" spans="1:5" ht="51" x14ac:dyDescent="0.2">
      <c r="A4" s="7" t="s">
        <v>124</v>
      </c>
      <c r="B4" s="7" t="s">
        <v>139</v>
      </c>
      <c r="C4" s="26" t="s">
        <v>138</v>
      </c>
      <c r="D4" s="110" t="s">
        <v>260</v>
      </c>
    </row>
    <row r="5" spans="1:5" x14ac:dyDescent="0.2">
      <c r="A5" t="s">
        <v>410</v>
      </c>
      <c r="B5" s="2" t="s">
        <v>411</v>
      </c>
      <c r="C5" s="236" t="s">
        <v>413</v>
      </c>
      <c r="D5" s="237">
        <v>23850</v>
      </c>
    </row>
    <row r="6" spans="1:5" x14ac:dyDescent="0.2">
      <c r="A6" t="s">
        <v>410</v>
      </c>
      <c r="B6" s="2" t="s">
        <v>412</v>
      </c>
      <c r="C6" s="2" t="s">
        <v>414</v>
      </c>
      <c r="D6" s="238">
        <v>16292</v>
      </c>
    </row>
    <row r="7" spans="1:5" x14ac:dyDescent="0.2">
      <c r="A7" t="s">
        <v>38</v>
      </c>
      <c r="D7" s="239">
        <f>SUM(D5:D6)</f>
        <v>40142</v>
      </c>
    </row>
  </sheetData>
  <mergeCells count="2">
    <mergeCell ref="A1:D1"/>
    <mergeCell ref="A2:D2"/>
  </mergeCells>
  <phoneticPr fontId="0" type="noConversion"/>
  <printOptions horizontalCentered="1" gridLines="1"/>
  <pageMargins left="0.5" right="0.5" top="0.75" bottom="0.7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102"/>
  <sheetViews>
    <sheetView topLeftCell="A16" zoomScaleNormal="100" workbookViewId="0">
      <selection activeCell="A9" sqref="A9"/>
    </sheetView>
  </sheetViews>
  <sheetFormatPr defaultRowHeight="12.75" x14ac:dyDescent="0.2"/>
  <cols>
    <col min="1" max="1" width="22.42578125" customWidth="1"/>
    <col min="2" max="2" width="17.42578125" style="2" customWidth="1"/>
    <col min="3" max="3" width="15.42578125" style="212" customWidth="1"/>
    <col min="4" max="4" width="9" bestFit="1" customWidth="1"/>
    <col min="5" max="5" width="6.28515625" bestFit="1" customWidth="1"/>
    <col min="6" max="6" width="6.140625" bestFit="1" customWidth="1"/>
    <col min="7" max="7" width="6" bestFit="1" customWidth="1"/>
    <col min="8" max="8" width="10" customWidth="1"/>
  </cols>
  <sheetData>
    <row r="1" spans="1:10" ht="18" x14ac:dyDescent="0.25">
      <c r="A1" s="269" t="s">
        <v>292</v>
      </c>
      <c r="B1" s="269"/>
      <c r="C1" s="269"/>
      <c r="D1" s="269"/>
      <c r="E1" s="269"/>
      <c r="F1" s="269"/>
      <c r="G1" s="269"/>
      <c r="H1" s="269"/>
      <c r="I1" s="269"/>
      <c r="J1" s="269"/>
    </row>
    <row r="2" spans="1:10" ht="18" x14ac:dyDescent="0.25">
      <c r="A2" s="268" t="s">
        <v>148</v>
      </c>
      <c r="B2" s="268"/>
      <c r="C2" s="268"/>
      <c r="D2" s="268"/>
      <c r="E2" s="268"/>
      <c r="F2" s="268"/>
      <c r="G2" s="268"/>
      <c r="H2" s="268"/>
      <c r="I2" s="268"/>
      <c r="J2" s="268"/>
    </row>
    <row r="3" spans="1:10" ht="29.45" customHeight="1" x14ac:dyDescent="0.2">
      <c r="D3" s="266" t="s">
        <v>235</v>
      </c>
      <c r="E3" s="267"/>
      <c r="F3" s="267"/>
      <c r="G3" s="267"/>
      <c r="H3" s="267"/>
      <c r="I3" s="267"/>
      <c r="J3" s="267"/>
    </row>
    <row r="4" spans="1:10" ht="63" customHeight="1" x14ac:dyDescent="0.2">
      <c r="A4" s="99" t="s">
        <v>124</v>
      </c>
      <c r="B4" s="99" t="s">
        <v>139</v>
      </c>
      <c r="C4" s="242" t="s">
        <v>138</v>
      </c>
      <c r="D4" s="112" t="s">
        <v>233</v>
      </c>
      <c r="E4" s="112" t="s">
        <v>229</v>
      </c>
      <c r="F4" s="112" t="s">
        <v>230</v>
      </c>
      <c r="G4" s="112" t="s">
        <v>228</v>
      </c>
      <c r="H4" s="112" t="s">
        <v>231</v>
      </c>
      <c r="I4" s="112" t="s">
        <v>232</v>
      </c>
      <c r="J4" s="112" t="s">
        <v>234</v>
      </c>
    </row>
    <row r="5" spans="1:10" x14ac:dyDescent="0.2">
      <c r="A5" t="s">
        <v>379</v>
      </c>
      <c r="B5" s="240" t="s">
        <v>380</v>
      </c>
      <c r="C5" s="243">
        <v>6.5</v>
      </c>
      <c r="D5" s="37" t="s">
        <v>360</v>
      </c>
      <c r="E5" t="s">
        <v>360</v>
      </c>
      <c r="F5" t="s">
        <v>360</v>
      </c>
      <c r="G5" t="s">
        <v>360</v>
      </c>
      <c r="H5" t="s">
        <v>360</v>
      </c>
      <c r="I5" t="s">
        <v>360</v>
      </c>
      <c r="J5" t="s">
        <v>360</v>
      </c>
    </row>
    <row r="6" spans="1:10" x14ac:dyDescent="0.2">
      <c r="A6" t="s">
        <v>379</v>
      </c>
      <c r="B6" s="240" t="s">
        <v>381</v>
      </c>
      <c r="C6" s="243">
        <v>4</v>
      </c>
      <c r="D6" s="37"/>
    </row>
    <row r="7" spans="1:10" x14ac:dyDescent="0.2">
      <c r="A7" s="93" t="s">
        <v>383</v>
      </c>
      <c r="B7" s="240" t="s">
        <v>382</v>
      </c>
      <c r="C7" s="243">
        <v>2</v>
      </c>
      <c r="D7" s="37"/>
    </row>
    <row r="8" spans="1:10" x14ac:dyDescent="0.2">
      <c r="A8" t="s">
        <v>379</v>
      </c>
      <c r="B8" s="240" t="s">
        <v>382</v>
      </c>
      <c r="C8" s="243">
        <v>2.5</v>
      </c>
      <c r="D8" s="37"/>
    </row>
    <row r="9" spans="1:10" x14ac:dyDescent="0.2">
      <c r="A9" t="s">
        <v>379</v>
      </c>
      <c r="B9" s="2" t="s">
        <v>382</v>
      </c>
      <c r="C9" s="243">
        <v>3</v>
      </c>
      <c r="D9" s="37"/>
    </row>
    <row r="10" spans="1:10" x14ac:dyDescent="0.2">
      <c r="A10" t="s">
        <v>379</v>
      </c>
      <c r="B10" s="2" t="s">
        <v>382</v>
      </c>
      <c r="C10" s="212">
        <v>2.5</v>
      </c>
      <c r="D10" s="37"/>
    </row>
    <row r="11" spans="1:10" x14ac:dyDescent="0.2">
      <c r="A11" t="s">
        <v>379</v>
      </c>
      <c r="B11" s="2" t="s">
        <v>382</v>
      </c>
      <c r="C11" s="212">
        <v>3.5</v>
      </c>
      <c r="D11" s="37"/>
    </row>
    <row r="12" spans="1:10" x14ac:dyDescent="0.2">
      <c r="A12" t="s">
        <v>379</v>
      </c>
      <c r="B12" s="2" t="s">
        <v>382</v>
      </c>
      <c r="C12" s="212">
        <v>3.5</v>
      </c>
      <c r="D12" s="37"/>
    </row>
    <row r="13" spans="1:10" x14ac:dyDescent="0.2">
      <c r="A13" t="s">
        <v>384</v>
      </c>
      <c r="B13" s="2" t="s">
        <v>380</v>
      </c>
      <c r="C13" s="212">
        <v>7</v>
      </c>
      <c r="D13" s="37" t="s">
        <v>360</v>
      </c>
      <c r="E13" t="s">
        <v>360</v>
      </c>
      <c r="F13" t="s">
        <v>360</v>
      </c>
      <c r="G13" t="s">
        <v>360</v>
      </c>
      <c r="H13" t="s">
        <v>360</v>
      </c>
      <c r="I13" t="s">
        <v>360</v>
      </c>
      <c r="J13" t="s">
        <v>360</v>
      </c>
    </row>
    <row r="14" spans="1:10" x14ac:dyDescent="0.2">
      <c r="A14" t="s">
        <v>384</v>
      </c>
      <c r="B14" s="2" t="s">
        <v>381</v>
      </c>
      <c r="C14" s="212">
        <v>4</v>
      </c>
      <c r="D14" s="37"/>
    </row>
    <row r="15" spans="1:10" x14ac:dyDescent="0.2">
      <c r="A15" s="93" t="s">
        <v>384</v>
      </c>
      <c r="B15" s="2" t="s">
        <v>382</v>
      </c>
      <c r="C15" s="212">
        <v>2.5</v>
      </c>
      <c r="D15" s="37"/>
    </row>
    <row r="16" spans="1:10" x14ac:dyDescent="0.2">
      <c r="A16" t="s">
        <v>384</v>
      </c>
      <c r="B16" s="2" t="s">
        <v>382</v>
      </c>
      <c r="C16" s="212">
        <v>2.5</v>
      </c>
      <c r="D16" s="37"/>
    </row>
    <row r="17" spans="1:10" x14ac:dyDescent="0.2">
      <c r="A17" t="s">
        <v>384</v>
      </c>
      <c r="B17" s="2" t="s">
        <v>382</v>
      </c>
      <c r="C17" s="212">
        <v>2.5</v>
      </c>
    </row>
    <row r="18" spans="1:10" x14ac:dyDescent="0.2">
      <c r="A18" t="s">
        <v>384</v>
      </c>
      <c r="B18" s="2" t="s">
        <v>382</v>
      </c>
      <c r="C18" s="212">
        <v>2.5</v>
      </c>
    </row>
    <row r="19" spans="1:10" x14ac:dyDescent="0.2">
      <c r="A19" t="s">
        <v>384</v>
      </c>
      <c r="B19" s="2" t="s">
        <v>382</v>
      </c>
      <c r="C19" s="212">
        <v>2.5</v>
      </c>
    </row>
    <row r="20" spans="1:10" x14ac:dyDescent="0.2">
      <c r="A20" t="s">
        <v>385</v>
      </c>
      <c r="B20" s="2" t="s">
        <v>380</v>
      </c>
      <c r="C20" s="212">
        <v>7.5</v>
      </c>
      <c r="D20" t="s">
        <v>360</v>
      </c>
      <c r="E20" t="s">
        <v>360</v>
      </c>
      <c r="F20" t="s">
        <v>360</v>
      </c>
      <c r="G20" t="s">
        <v>360</v>
      </c>
      <c r="H20" t="s">
        <v>360</v>
      </c>
      <c r="I20" t="s">
        <v>360</v>
      </c>
      <c r="J20" t="s">
        <v>360</v>
      </c>
    </row>
    <row r="21" spans="1:10" x14ac:dyDescent="0.2">
      <c r="A21" t="s">
        <v>385</v>
      </c>
      <c r="B21" s="2" t="s">
        <v>381</v>
      </c>
      <c r="C21" s="212">
        <v>4</v>
      </c>
    </row>
    <row r="22" spans="1:10" x14ac:dyDescent="0.2">
      <c r="A22" s="93" t="s">
        <v>387</v>
      </c>
      <c r="B22" s="2" t="s">
        <v>382</v>
      </c>
      <c r="C22" s="212">
        <v>2.75</v>
      </c>
    </row>
    <row r="23" spans="1:10" x14ac:dyDescent="0.2">
      <c r="A23" t="s">
        <v>385</v>
      </c>
      <c r="B23" s="2" t="s">
        <v>382</v>
      </c>
      <c r="C23" s="212">
        <v>2.75</v>
      </c>
    </row>
    <row r="24" spans="1:10" x14ac:dyDescent="0.2">
      <c r="A24" t="s">
        <v>385</v>
      </c>
      <c r="B24" s="2" t="s">
        <v>382</v>
      </c>
      <c r="C24" s="212">
        <v>2.75</v>
      </c>
    </row>
    <row r="25" spans="1:10" x14ac:dyDescent="0.2">
      <c r="A25" t="s">
        <v>385</v>
      </c>
      <c r="B25" s="2" t="s">
        <v>382</v>
      </c>
      <c r="C25" s="212">
        <v>2.75</v>
      </c>
    </row>
    <row r="26" spans="1:10" x14ac:dyDescent="0.2">
      <c r="A26" t="s">
        <v>385</v>
      </c>
      <c r="B26" s="2" t="s">
        <v>382</v>
      </c>
      <c r="C26" s="212">
        <v>2.75</v>
      </c>
    </row>
    <row r="27" spans="1:10" x14ac:dyDescent="0.2">
      <c r="A27" t="s">
        <v>385</v>
      </c>
      <c r="B27" s="2" t="s">
        <v>382</v>
      </c>
      <c r="C27" s="212">
        <v>2.75</v>
      </c>
    </row>
    <row r="28" spans="1:10" x14ac:dyDescent="0.2">
      <c r="A28" t="s">
        <v>386</v>
      </c>
      <c r="B28" s="2" t="s">
        <v>380</v>
      </c>
      <c r="C28" s="212">
        <v>7</v>
      </c>
      <c r="D28" t="s">
        <v>360</v>
      </c>
      <c r="E28" t="s">
        <v>360</v>
      </c>
      <c r="F28" t="s">
        <v>360</v>
      </c>
      <c r="G28" t="s">
        <v>360</v>
      </c>
      <c r="H28" t="s">
        <v>360</v>
      </c>
      <c r="I28" t="s">
        <v>360</v>
      </c>
      <c r="J28" t="s">
        <v>360</v>
      </c>
    </row>
    <row r="29" spans="1:10" x14ac:dyDescent="0.2">
      <c r="A29" t="s">
        <v>386</v>
      </c>
      <c r="B29" s="2" t="s">
        <v>381</v>
      </c>
      <c r="C29" s="212">
        <v>6.5</v>
      </c>
    </row>
    <row r="30" spans="1:10" x14ac:dyDescent="0.2">
      <c r="A30" s="93" t="s">
        <v>386</v>
      </c>
      <c r="B30" s="2" t="s">
        <v>382</v>
      </c>
      <c r="C30" s="212">
        <v>4</v>
      </c>
    </row>
    <row r="31" spans="1:10" x14ac:dyDescent="0.2">
      <c r="A31" t="s">
        <v>386</v>
      </c>
      <c r="B31" s="2" t="s">
        <v>382</v>
      </c>
      <c r="C31" s="212">
        <v>2.5</v>
      </c>
    </row>
    <row r="32" spans="1:10" x14ac:dyDescent="0.2">
      <c r="A32" t="s">
        <v>386</v>
      </c>
      <c r="B32" s="2" t="s">
        <v>382</v>
      </c>
      <c r="C32" s="212">
        <v>2.5</v>
      </c>
    </row>
    <row r="33" spans="1:10" x14ac:dyDescent="0.2">
      <c r="A33" t="s">
        <v>386</v>
      </c>
      <c r="B33" s="2" t="s">
        <v>382</v>
      </c>
      <c r="C33" s="212">
        <v>2.5</v>
      </c>
    </row>
    <row r="34" spans="1:10" x14ac:dyDescent="0.2">
      <c r="A34" t="s">
        <v>386</v>
      </c>
      <c r="B34" s="2" t="s">
        <v>382</v>
      </c>
      <c r="C34" s="212">
        <v>2.5</v>
      </c>
    </row>
    <row r="35" spans="1:10" x14ac:dyDescent="0.2">
      <c r="A35" t="s">
        <v>355</v>
      </c>
      <c r="B35" s="2" t="s">
        <v>381</v>
      </c>
      <c r="C35" s="212">
        <v>7.5</v>
      </c>
      <c r="D35" t="s">
        <v>360</v>
      </c>
      <c r="E35" t="s">
        <v>360</v>
      </c>
      <c r="F35" t="s">
        <v>360</v>
      </c>
      <c r="G35" t="s">
        <v>360</v>
      </c>
      <c r="H35" t="s">
        <v>360</v>
      </c>
      <c r="I35" t="s">
        <v>360</v>
      </c>
      <c r="J35" t="s">
        <v>360</v>
      </c>
    </row>
    <row r="36" spans="1:10" x14ac:dyDescent="0.2">
      <c r="A36" t="s">
        <v>388</v>
      </c>
      <c r="B36" s="2" t="s">
        <v>380</v>
      </c>
      <c r="C36" s="212">
        <v>7.5</v>
      </c>
      <c r="D36" t="s">
        <v>360</v>
      </c>
      <c r="E36" t="s">
        <v>360</v>
      </c>
      <c r="F36" t="s">
        <v>360</v>
      </c>
      <c r="G36" t="s">
        <v>360</v>
      </c>
      <c r="H36" t="s">
        <v>360</v>
      </c>
      <c r="I36" t="s">
        <v>360</v>
      </c>
      <c r="J36" t="s">
        <v>360</v>
      </c>
    </row>
    <row r="37" spans="1:10" x14ac:dyDescent="0.2">
      <c r="A37" t="s">
        <v>388</v>
      </c>
      <c r="B37" s="2" t="s">
        <v>381</v>
      </c>
      <c r="C37" s="212">
        <v>5</v>
      </c>
    </row>
    <row r="38" spans="1:10" x14ac:dyDescent="0.2">
      <c r="A38" t="s">
        <v>388</v>
      </c>
      <c r="B38" s="2" t="s">
        <v>381</v>
      </c>
      <c r="C38" s="212">
        <v>5</v>
      </c>
    </row>
    <row r="39" spans="1:10" x14ac:dyDescent="0.2">
      <c r="A39" t="s">
        <v>388</v>
      </c>
      <c r="B39" s="2" t="s">
        <v>381</v>
      </c>
      <c r="C39" s="212">
        <v>5.58</v>
      </c>
    </row>
    <row r="40" spans="1:10" x14ac:dyDescent="0.2">
      <c r="A40" t="s">
        <v>388</v>
      </c>
      <c r="B40" s="2" t="s">
        <v>381</v>
      </c>
      <c r="C40" s="212">
        <v>4.5</v>
      </c>
    </row>
    <row r="41" spans="1:10" x14ac:dyDescent="0.2">
      <c r="A41" s="93" t="s">
        <v>389</v>
      </c>
      <c r="B41" s="2" t="s">
        <v>382</v>
      </c>
      <c r="C41" s="212">
        <v>2.75</v>
      </c>
    </row>
    <row r="42" spans="1:10" x14ac:dyDescent="0.2">
      <c r="A42" t="s">
        <v>388</v>
      </c>
      <c r="B42" s="2" t="s">
        <v>382</v>
      </c>
      <c r="C42" s="212">
        <v>2.75</v>
      </c>
    </row>
    <row r="43" spans="1:10" x14ac:dyDescent="0.2">
      <c r="A43" t="s">
        <v>391</v>
      </c>
      <c r="B43" s="2" t="s">
        <v>380</v>
      </c>
      <c r="C43" s="212">
        <v>8</v>
      </c>
      <c r="D43" t="s">
        <v>360</v>
      </c>
      <c r="E43" t="s">
        <v>360</v>
      </c>
      <c r="F43" t="s">
        <v>360</v>
      </c>
      <c r="G43" t="s">
        <v>360</v>
      </c>
      <c r="H43" t="s">
        <v>360</v>
      </c>
      <c r="I43" t="s">
        <v>360</v>
      </c>
      <c r="J43" t="s">
        <v>360</v>
      </c>
    </row>
    <row r="44" spans="1:10" x14ac:dyDescent="0.2">
      <c r="A44" t="s">
        <v>391</v>
      </c>
      <c r="B44" s="2" t="s">
        <v>381</v>
      </c>
      <c r="C44" s="212">
        <v>5</v>
      </c>
    </row>
    <row r="45" spans="1:10" x14ac:dyDescent="0.2">
      <c r="A45" t="s">
        <v>404</v>
      </c>
      <c r="B45" s="2" t="s">
        <v>382</v>
      </c>
      <c r="C45" s="212">
        <v>2.75</v>
      </c>
    </row>
    <row r="46" spans="1:10" x14ac:dyDescent="0.2">
      <c r="A46" t="s">
        <v>392</v>
      </c>
      <c r="B46" s="2" t="s">
        <v>380</v>
      </c>
      <c r="C46" s="212">
        <v>7</v>
      </c>
      <c r="D46" t="s">
        <v>360</v>
      </c>
      <c r="E46" t="s">
        <v>360</v>
      </c>
      <c r="F46" t="s">
        <v>360</v>
      </c>
      <c r="G46" t="s">
        <v>360</v>
      </c>
      <c r="H46" t="s">
        <v>360</v>
      </c>
      <c r="I46" t="s">
        <v>360</v>
      </c>
      <c r="J46" t="s">
        <v>360</v>
      </c>
    </row>
    <row r="47" spans="1:10" x14ac:dyDescent="0.2">
      <c r="A47" t="s">
        <v>392</v>
      </c>
      <c r="B47" s="2" t="s">
        <v>381</v>
      </c>
      <c r="C47" s="212">
        <v>7</v>
      </c>
    </row>
    <row r="48" spans="1:10" x14ac:dyDescent="0.2">
      <c r="A48" t="s">
        <v>392</v>
      </c>
      <c r="B48" s="2" t="s">
        <v>381</v>
      </c>
      <c r="C48" s="212">
        <v>5.5</v>
      </c>
    </row>
    <row r="49" spans="1:10" x14ac:dyDescent="0.2">
      <c r="A49" t="s">
        <v>405</v>
      </c>
      <c r="B49" s="2" t="s">
        <v>382</v>
      </c>
      <c r="C49" s="212">
        <v>3</v>
      </c>
    </row>
    <row r="50" spans="1:10" x14ac:dyDescent="0.2">
      <c r="A50" t="s">
        <v>392</v>
      </c>
      <c r="B50" s="2" t="s">
        <v>382</v>
      </c>
      <c r="C50" s="212">
        <v>3</v>
      </c>
    </row>
    <row r="51" spans="1:10" x14ac:dyDescent="0.2">
      <c r="A51" t="s">
        <v>393</v>
      </c>
      <c r="B51" s="2" t="s">
        <v>380</v>
      </c>
      <c r="C51" s="212">
        <v>7</v>
      </c>
      <c r="D51" t="s">
        <v>360</v>
      </c>
      <c r="E51" t="s">
        <v>360</v>
      </c>
      <c r="F51" t="s">
        <v>360</v>
      </c>
      <c r="G51" t="s">
        <v>360</v>
      </c>
      <c r="H51" t="s">
        <v>360</v>
      </c>
      <c r="I51" t="s">
        <v>360</v>
      </c>
      <c r="J51" t="s">
        <v>360</v>
      </c>
    </row>
    <row r="52" spans="1:10" x14ac:dyDescent="0.2">
      <c r="A52" t="s">
        <v>393</v>
      </c>
      <c r="B52" s="2" t="s">
        <v>381</v>
      </c>
      <c r="C52" s="212">
        <v>5.25</v>
      </c>
    </row>
    <row r="53" spans="1:10" x14ac:dyDescent="0.2">
      <c r="A53" t="s">
        <v>409</v>
      </c>
      <c r="B53" s="2" t="s">
        <v>382</v>
      </c>
      <c r="C53" s="212">
        <v>3</v>
      </c>
    </row>
    <row r="54" spans="1:10" x14ac:dyDescent="0.2">
      <c r="A54" t="s">
        <v>393</v>
      </c>
      <c r="B54" s="2" t="s">
        <v>382</v>
      </c>
      <c r="C54" s="212">
        <v>2.75</v>
      </c>
    </row>
    <row r="55" spans="1:10" x14ac:dyDescent="0.2">
      <c r="A55" t="s">
        <v>393</v>
      </c>
      <c r="B55" s="2" t="s">
        <v>382</v>
      </c>
      <c r="C55" s="212">
        <v>3.25</v>
      </c>
    </row>
    <row r="56" spans="1:10" x14ac:dyDescent="0.2">
      <c r="A56" t="s">
        <v>393</v>
      </c>
      <c r="B56" s="2" t="s">
        <v>382</v>
      </c>
      <c r="C56" s="212">
        <v>2.75</v>
      </c>
    </row>
    <row r="57" spans="1:10" x14ac:dyDescent="0.2">
      <c r="A57" t="s">
        <v>342</v>
      </c>
      <c r="B57" s="2" t="s">
        <v>381</v>
      </c>
      <c r="C57" s="212">
        <v>6.5</v>
      </c>
      <c r="D57" t="s">
        <v>360</v>
      </c>
      <c r="E57" t="s">
        <v>360</v>
      </c>
      <c r="F57" t="s">
        <v>360</v>
      </c>
      <c r="G57" t="s">
        <v>360</v>
      </c>
      <c r="H57" t="s">
        <v>360</v>
      </c>
      <c r="I57" t="s">
        <v>360</v>
      </c>
      <c r="J57" t="s">
        <v>360</v>
      </c>
    </row>
    <row r="58" spans="1:10" x14ac:dyDescent="0.2">
      <c r="A58" t="s">
        <v>348</v>
      </c>
      <c r="B58" s="2" t="s">
        <v>380</v>
      </c>
      <c r="C58" s="212">
        <v>6.5</v>
      </c>
      <c r="D58" t="s">
        <v>360</v>
      </c>
      <c r="E58" t="s">
        <v>360</v>
      </c>
      <c r="F58" t="s">
        <v>360</v>
      </c>
      <c r="G58" t="s">
        <v>360</v>
      </c>
      <c r="H58" t="s">
        <v>360</v>
      </c>
      <c r="I58" t="s">
        <v>360</v>
      </c>
      <c r="J58" t="s">
        <v>360</v>
      </c>
    </row>
    <row r="59" spans="1:10" x14ac:dyDescent="0.2">
      <c r="A59" t="s">
        <v>348</v>
      </c>
      <c r="B59" s="2" t="s">
        <v>381</v>
      </c>
      <c r="C59" s="212">
        <v>5</v>
      </c>
    </row>
    <row r="60" spans="1:10" x14ac:dyDescent="0.2">
      <c r="A60" t="s">
        <v>348</v>
      </c>
      <c r="B60" s="2" t="s">
        <v>381</v>
      </c>
      <c r="C60" s="212">
        <v>5.5</v>
      </c>
    </row>
    <row r="61" spans="1:10" x14ac:dyDescent="0.2">
      <c r="A61" t="s">
        <v>348</v>
      </c>
      <c r="B61" s="2" t="s">
        <v>381</v>
      </c>
      <c r="C61" s="212">
        <v>6.67</v>
      </c>
    </row>
    <row r="62" spans="1:10" x14ac:dyDescent="0.2">
      <c r="A62" t="s">
        <v>348</v>
      </c>
      <c r="B62" s="2" t="s">
        <v>381</v>
      </c>
      <c r="C62" s="212">
        <v>4.5</v>
      </c>
    </row>
    <row r="63" spans="1:10" x14ac:dyDescent="0.2">
      <c r="A63" t="s">
        <v>406</v>
      </c>
      <c r="B63" s="2" t="s">
        <v>382</v>
      </c>
      <c r="C63" s="212">
        <v>5</v>
      </c>
    </row>
    <row r="64" spans="1:10" x14ac:dyDescent="0.2">
      <c r="A64" t="s">
        <v>348</v>
      </c>
      <c r="B64" s="2" t="s">
        <v>382</v>
      </c>
      <c r="C64" s="212">
        <v>3</v>
      </c>
    </row>
    <row r="65" spans="1:10" x14ac:dyDescent="0.2">
      <c r="A65" t="s">
        <v>348</v>
      </c>
      <c r="B65" s="2" t="s">
        <v>382</v>
      </c>
      <c r="C65" s="212">
        <v>4</v>
      </c>
    </row>
    <row r="66" spans="1:10" x14ac:dyDescent="0.2">
      <c r="A66" t="s">
        <v>348</v>
      </c>
      <c r="B66" s="2" t="s">
        <v>382</v>
      </c>
      <c r="C66" s="212">
        <v>3</v>
      </c>
    </row>
    <row r="67" spans="1:10" x14ac:dyDescent="0.2">
      <c r="A67" t="s">
        <v>349</v>
      </c>
      <c r="B67" s="2" t="s">
        <v>380</v>
      </c>
      <c r="C67" s="212">
        <v>7.5</v>
      </c>
      <c r="D67" t="s">
        <v>360</v>
      </c>
      <c r="E67" t="s">
        <v>360</v>
      </c>
      <c r="F67" t="s">
        <v>360</v>
      </c>
      <c r="G67" t="s">
        <v>360</v>
      </c>
      <c r="H67" t="s">
        <v>360</v>
      </c>
      <c r="I67" t="s">
        <v>360</v>
      </c>
      <c r="J67" t="s">
        <v>360</v>
      </c>
    </row>
    <row r="68" spans="1:10" x14ac:dyDescent="0.2">
      <c r="A68" t="s">
        <v>349</v>
      </c>
      <c r="B68" s="2" t="s">
        <v>381</v>
      </c>
      <c r="C68" s="212">
        <v>7.5</v>
      </c>
      <c r="D68" t="s">
        <v>360</v>
      </c>
      <c r="E68" t="s">
        <v>360</v>
      </c>
      <c r="F68" t="s">
        <v>360</v>
      </c>
      <c r="G68" t="s">
        <v>360</v>
      </c>
      <c r="H68" t="s">
        <v>360</v>
      </c>
      <c r="I68" t="s">
        <v>360</v>
      </c>
      <c r="J68" t="s">
        <v>360</v>
      </c>
    </row>
    <row r="69" spans="1:10" x14ac:dyDescent="0.2">
      <c r="A69" t="s">
        <v>349</v>
      </c>
      <c r="B69" s="2" t="s">
        <v>381</v>
      </c>
      <c r="C69" s="212">
        <v>7.25</v>
      </c>
      <c r="D69" t="s">
        <v>360</v>
      </c>
      <c r="E69" t="s">
        <v>360</v>
      </c>
      <c r="F69" t="s">
        <v>360</v>
      </c>
      <c r="G69" t="s">
        <v>360</v>
      </c>
      <c r="H69" t="s">
        <v>360</v>
      </c>
      <c r="I69" t="s">
        <v>360</v>
      </c>
      <c r="J69" t="s">
        <v>360</v>
      </c>
    </row>
    <row r="70" spans="1:10" x14ac:dyDescent="0.2">
      <c r="A70" t="s">
        <v>349</v>
      </c>
      <c r="B70" s="2" t="s">
        <v>381</v>
      </c>
      <c r="C70" s="212">
        <v>5.5</v>
      </c>
    </row>
    <row r="71" spans="1:10" x14ac:dyDescent="0.2">
      <c r="A71" t="s">
        <v>349</v>
      </c>
      <c r="B71" s="2" t="s">
        <v>381</v>
      </c>
      <c r="C71" s="212">
        <v>4</v>
      </c>
    </row>
    <row r="72" spans="1:10" x14ac:dyDescent="0.2">
      <c r="A72" t="s">
        <v>407</v>
      </c>
      <c r="B72" s="2" t="s">
        <v>382</v>
      </c>
      <c r="C72" s="212">
        <v>4.25</v>
      </c>
    </row>
    <row r="73" spans="1:10" x14ac:dyDescent="0.2">
      <c r="A73" t="s">
        <v>349</v>
      </c>
      <c r="B73" s="2" t="s">
        <v>382</v>
      </c>
      <c r="C73" s="212">
        <v>3.25</v>
      </c>
    </row>
    <row r="74" spans="1:10" x14ac:dyDescent="0.2">
      <c r="A74" t="s">
        <v>349</v>
      </c>
      <c r="B74" s="2" t="s">
        <v>382</v>
      </c>
      <c r="C74" s="212">
        <v>3.25</v>
      </c>
    </row>
    <row r="75" spans="1:10" x14ac:dyDescent="0.2">
      <c r="A75" t="s">
        <v>349</v>
      </c>
      <c r="B75" s="2" t="s">
        <v>382</v>
      </c>
      <c r="C75" s="212">
        <v>4</v>
      </c>
    </row>
    <row r="76" spans="1:10" x14ac:dyDescent="0.2">
      <c r="A76" s="93" t="s">
        <v>394</v>
      </c>
      <c r="B76" s="241" t="s">
        <v>380</v>
      </c>
      <c r="C76" s="212">
        <v>7.5</v>
      </c>
      <c r="D76" t="s">
        <v>360</v>
      </c>
      <c r="E76" t="s">
        <v>360</v>
      </c>
      <c r="F76" t="s">
        <v>360</v>
      </c>
      <c r="G76" t="s">
        <v>360</v>
      </c>
      <c r="H76" t="s">
        <v>360</v>
      </c>
      <c r="I76" t="s">
        <v>360</v>
      </c>
      <c r="J76" t="s">
        <v>360</v>
      </c>
    </row>
    <row r="77" spans="1:10" x14ac:dyDescent="0.2">
      <c r="A77" s="93" t="s">
        <v>408</v>
      </c>
      <c r="B77" s="113" t="s">
        <v>380</v>
      </c>
      <c r="C77" s="212">
        <v>7.5</v>
      </c>
      <c r="D77" t="s">
        <v>360</v>
      </c>
      <c r="E77" t="s">
        <v>360</v>
      </c>
      <c r="F77" t="s">
        <v>360</v>
      </c>
      <c r="G77" t="s">
        <v>360</v>
      </c>
      <c r="H77" t="s">
        <v>360</v>
      </c>
      <c r="I77" t="s">
        <v>360</v>
      </c>
      <c r="J77" t="s">
        <v>360</v>
      </c>
    </row>
    <row r="78" spans="1:10" x14ac:dyDescent="0.2">
      <c r="A78" s="93" t="s">
        <v>394</v>
      </c>
      <c r="B78" s="113" t="s">
        <v>395</v>
      </c>
      <c r="C78" s="212">
        <v>7.5</v>
      </c>
      <c r="D78" t="s">
        <v>360</v>
      </c>
      <c r="E78" t="s">
        <v>360</v>
      </c>
      <c r="F78" t="s">
        <v>360</v>
      </c>
      <c r="G78" t="s">
        <v>360</v>
      </c>
      <c r="H78" t="s">
        <v>360</v>
      </c>
      <c r="I78" t="s">
        <v>360</v>
      </c>
      <c r="J78" t="s">
        <v>360</v>
      </c>
    </row>
    <row r="79" spans="1:10" x14ac:dyDescent="0.2">
      <c r="A79" s="93" t="s">
        <v>394</v>
      </c>
      <c r="B79" s="113" t="s">
        <v>381</v>
      </c>
      <c r="C79" s="212">
        <v>7.5</v>
      </c>
      <c r="D79" t="s">
        <v>360</v>
      </c>
      <c r="E79" t="s">
        <v>360</v>
      </c>
      <c r="F79" t="s">
        <v>360</v>
      </c>
      <c r="G79" t="s">
        <v>360</v>
      </c>
      <c r="H79" t="s">
        <v>360</v>
      </c>
      <c r="I79" t="s">
        <v>360</v>
      </c>
      <c r="J79" t="s">
        <v>360</v>
      </c>
    </row>
    <row r="80" spans="1:10" x14ac:dyDescent="0.2">
      <c r="A80" s="93" t="s">
        <v>394</v>
      </c>
      <c r="B80" s="113" t="s">
        <v>396</v>
      </c>
      <c r="C80" s="212">
        <v>7.5</v>
      </c>
      <c r="D80" t="s">
        <v>360</v>
      </c>
      <c r="E80" t="s">
        <v>360</v>
      </c>
      <c r="F80" t="s">
        <v>360</v>
      </c>
      <c r="G80" t="s">
        <v>360</v>
      </c>
      <c r="H80" t="s">
        <v>360</v>
      </c>
      <c r="I80" t="s">
        <v>360</v>
      </c>
      <c r="J80" t="s">
        <v>360</v>
      </c>
    </row>
    <row r="81" spans="1:10" x14ac:dyDescent="0.2">
      <c r="A81" s="93" t="s">
        <v>394</v>
      </c>
      <c r="B81" s="113" t="s">
        <v>381</v>
      </c>
      <c r="C81" s="212">
        <v>7.5</v>
      </c>
      <c r="D81" t="s">
        <v>360</v>
      </c>
      <c r="E81" t="s">
        <v>360</v>
      </c>
      <c r="F81" t="s">
        <v>360</v>
      </c>
      <c r="G81" t="s">
        <v>360</v>
      </c>
      <c r="H81" t="s">
        <v>360</v>
      </c>
      <c r="I81" t="s">
        <v>360</v>
      </c>
      <c r="J81" t="s">
        <v>360</v>
      </c>
    </row>
    <row r="82" spans="1:10" x14ac:dyDescent="0.2">
      <c r="A82" s="93" t="s">
        <v>394</v>
      </c>
      <c r="B82" s="113" t="s">
        <v>381</v>
      </c>
      <c r="C82" s="212">
        <v>5.5</v>
      </c>
    </row>
    <row r="83" spans="1:10" x14ac:dyDescent="0.2">
      <c r="A83" s="93" t="s">
        <v>394</v>
      </c>
      <c r="B83" s="113" t="s">
        <v>381</v>
      </c>
      <c r="C83" s="212">
        <v>6</v>
      </c>
      <c r="D83" t="s">
        <v>360</v>
      </c>
      <c r="E83" t="s">
        <v>360</v>
      </c>
      <c r="F83" t="s">
        <v>360</v>
      </c>
      <c r="G83" t="s">
        <v>360</v>
      </c>
      <c r="H83" t="s">
        <v>360</v>
      </c>
      <c r="I83" t="s">
        <v>360</v>
      </c>
      <c r="J83" t="s">
        <v>360</v>
      </c>
    </row>
    <row r="84" spans="1:10" x14ac:dyDescent="0.2">
      <c r="A84" s="93" t="s">
        <v>397</v>
      </c>
      <c r="B84" s="113" t="s">
        <v>381</v>
      </c>
      <c r="C84" s="212">
        <v>5.5</v>
      </c>
    </row>
    <row r="85" spans="1:10" x14ac:dyDescent="0.2">
      <c r="A85" s="93" t="s">
        <v>394</v>
      </c>
      <c r="B85" s="113" t="s">
        <v>381</v>
      </c>
      <c r="C85" s="212">
        <v>6.5</v>
      </c>
    </row>
    <row r="86" spans="1:10" x14ac:dyDescent="0.2">
      <c r="A86" s="93" t="s">
        <v>394</v>
      </c>
      <c r="B86" s="113" t="s">
        <v>381</v>
      </c>
      <c r="C86" s="212">
        <v>7.5</v>
      </c>
      <c r="D86" t="s">
        <v>360</v>
      </c>
      <c r="E86" t="s">
        <v>360</v>
      </c>
      <c r="F86" t="s">
        <v>360</v>
      </c>
      <c r="G86" t="s">
        <v>360</v>
      </c>
      <c r="H86" t="s">
        <v>360</v>
      </c>
      <c r="I86" t="s">
        <v>360</v>
      </c>
      <c r="J86" t="s">
        <v>360</v>
      </c>
    </row>
    <row r="87" spans="1:10" x14ac:dyDescent="0.2">
      <c r="A87" s="93" t="s">
        <v>394</v>
      </c>
      <c r="B87" s="113" t="s">
        <v>381</v>
      </c>
      <c r="C87" s="212">
        <v>4.25</v>
      </c>
    </row>
    <row r="88" spans="1:10" x14ac:dyDescent="0.2">
      <c r="A88" s="93" t="s">
        <v>397</v>
      </c>
      <c r="B88" s="113" t="s">
        <v>381</v>
      </c>
      <c r="C88" s="212">
        <v>3</v>
      </c>
    </row>
    <row r="89" spans="1:10" x14ac:dyDescent="0.2">
      <c r="A89" s="93" t="s">
        <v>394</v>
      </c>
      <c r="B89" s="113" t="s">
        <v>381</v>
      </c>
      <c r="C89" s="212">
        <v>5.5</v>
      </c>
    </row>
    <row r="90" spans="1:10" x14ac:dyDescent="0.2">
      <c r="A90" s="93" t="s">
        <v>394</v>
      </c>
      <c r="B90" s="113" t="s">
        <v>398</v>
      </c>
      <c r="C90" s="212">
        <v>6</v>
      </c>
    </row>
    <row r="91" spans="1:10" x14ac:dyDescent="0.2">
      <c r="A91" s="93" t="s">
        <v>399</v>
      </c>
      <c r="B91" s="113" t="s">
        <v>381</v>
      </c>
      <c r="C91" s="212">
        <v>7.5</v>
      </c>
      <c r="D91" t="s">
        <v>360</v>
      </c>
      <c r="E91" t="s">
        <v>360</v>
      </c>
      <c r="F91" t="s">
        <v>360</v>
      </c>
      <c r="G91" t="s">
        <v>360</v>
      </c>
      <c r="H91" t="s">
        <v>360</v>
      </c>
      <c r="I91" t="s">
        <v>360</v>
      </c>
      <c r="J91" t="s">
        <v>360</v>
      </c>
    </row>
    <row r="92" spans="1:10" x14ac:dyDescent="0.2">
      <c r="A92" s="93" t="s">
        <v>400</v>
      </c>
      <c r="B92" s="113" t="s">
        <v>381</v>
      </c>
      <c r="C92" s="212">
        <v>7.5</v>
      </c>
      <c r="D92" t="s">
        <v>360</v>
      </c>
      <c r="E92" t="s">
        <v>360</v>
      </c>
      <c r="F92" t="s">
        <v>360</v>
      </c>
      <c r="G92" t="s">
        <v>360</v>
      </c>
      <c r="H92" t="s">
        <v>360</v>
      </c>
      <c r="I92" t="s">
        <v>360</v>
      </c>
      <c r="J92" t="s">
        <v>360</v>
      </c>
    </row>
    <row r="93" spans="1:10" x14ac:dyDescent="0.2">
      <c r="A93" s="93" t="s">
        <v>400</v>
      </c>
      <c r="B93" s="113" t="s">
        <v>381</v>
      </c>
      <c r="C93" s="212">
        <v>4</v>
      </c>
    </row>
    <row r="94" spans="1:10" x14ac:dyDescent="0.2">
      <c r="A94" t="s">
        <v>394</v>
      </c>
      <c r="B94" s="2" t="s">
        <v>382</v>
      </c>
      <c r="C94" s="212">
        <v>2.75</v>
      </c>
    </row>
    <row r="95" spans="1:10" x14ac:dyDescent="0.2">
      <c r="A95" t="s">
        <v>394</v>
      </c>
      <c r="B95" s="2" t="s">
        <v>382</v>
      </c>
      <c r="C95" s="212">
        <v>4.25</v>
      </c>
    </row>
    <row r="96" spans="1:10" x14ac:dyDescent="0.2">
      <c r="A96" t="s">
        <v>394</v>
      </c>
      <c r="B96" s="2" t="s">
        <v>382</v>
      </c>
      <c r="C96" s="212">
        <v>4.5</v>
      </c>
    </row>
    <row r="97" spans="1:10" x14ac:dyDescent="0.2">
      <c r="A97" t="s">
        <v>394</v>
      </c>
      <c r="B97" s="2" t="s">
        <v>382</v>
      </c>
      <c r="C97" s="212">
        <v>2.75</v>
      </c>
    </row>
    <row r="98" spans="1:10" x14ac:dyDescent="0.2">
      <c r="A98" t="s">
        <v>394</v>
      </c>
      <c r="B98" s="2" t="s">
        <v>382</v>
      </c>
      <c r="C98" s="212">
        <v>3</v>
      </c>
    </row>
    <row r="99" spans="1:10" x14ac:dyDescent="0.2">
      <c r="A99" t="s">
        <v>408</v>
      </c>
      <c r="B99" s="2" t="s">
        <v>382</v>
      </c>
      <c r="C99" s="212">
        <v>3</v>
      </c>
    </row>
    <row r="100" spans="1:10" x14ac:dyDescent="0.2">
      <c r="A100" t="s">
        <v>394</v>
      </c>
      <c r="B100" s="2" t="s">
        <v>401</v>
      </c>
      <c r="C100" s="212">
        <v>8</v>
      </c>
      <c r="D100" t="s">
        <v>360</v>
      </c>
      <c r="E100" t="s">
        <v>360</v>
      </c>
      <c r="F100" t="s">
        <v>360</v>
      </c>
      <c r="G100" t="s">
        <v>360</v>
      </c>
      <c r="H100" t="s">
        <v>360</v>
      </c>
      <c r="I100" t="s">
        <v>360</v>
      </c>
      <c r="J100" t="s">
        <v>360</v>
      </c>
    </row>
    <row r="101" spans="1:10" x14ac:dyDescent="0.2">
      <c r="A101" t="s">
        <v>394</v>
      </c>
      <c r="B101" s="2" t="s">
        <v>402</v>
      </c>
      <c r="C101" s="212">
        <v>8</v>
      </c>
      <c r="D101" t="s">
        <v>360</v>
      </c>
      <c r="E101" t="s">
        <v>360</v>
      </c>
      <c r="F101" t="s">
        <v>360</v>
      </c>
      <c r="G101" t="s">
        <v>360</v>
      </c>
      <c r="H101" t="s">
        <v>360</v>
      </c>
      <c r="I101" t="s">
        <v>360</v>
      </c>
      <c r="J101" t="s">
        <v>360</v>
      </c>
    </row>
    <row r="102" spans="1:10" x14ac:dyDescent="0.2">
      <c r="A102" t="s">
        <v>394</v>
      </c>
      <c r="B102" s="2" t="s">
        <v>403</v>
      </c>
      <c r="C102" s="212">
        <v>8</v>
      </c>
      <c r="D102" t="s">
        <v>360</v>
      </c>
      <c r="E102" t="s">
        <v>360</v>
      </c>
      <c r="F102" t="s">
        <v>360</v>
      </c>
      <c r="G102" t="s">
        <v>360</v>
      </c>
      <c r="H102" t="s">
        <v>360</v>
      </c>
      <c r="I102" t="s">
        <v>360</v>
      </c>
      <c r="J102" t="s">
        <v>360</v>
      </c>
    </row>
  </sheetData>
  <mergeCells count="3">
    <mergeCell ref="D3:J3"/>
    <mergeCell ref="A2:J2"/>
    <mergeCell ref="A1:J1"/>
  </mergeCells>
  <phoneticPr fontId="0" type="noConversion"/>
  <printOptions horizontalCentered="1" gridLines="1"/>
  <pageMargins left="0.5" right="0.5" top="0.75" bottom="0.75" header="0.5" footer="0.5"/>
  <pageSetup scale="87"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36"/>
  <sheetViews>
    <sheetView zoomScaleNormal="100" workbookViewId="0">
      <selection activeCell="C50" sqref="C50"/>
    </sheetView>
  </sheetViews>
  <sheetFormatPr defaultRowHeight="12.75" x14ac:dyDescent="0.2"/>
  <cols>
    <col min="1" max="1" width="22.42578125" customWidth="1"/>
    <col min="2" max="2" width="28.42578125" customWidth="1"/>
    <col min="3" max="3" width="19.85546875" customWidth="1"/>
    <col min="4" max="4" width="13.140625" customWidth="1"/>
  </cols>
  <sheetData>
    <row r="1" spans="1:4" ht="18" x14ac:dyDescent="0.25">
      <c r="A1" s="265" t="s">
        <v>168</v>
      </c>
      <c r="B1" s="265"/>
      <c r="C1" s="265"/>
      <c r="D1" s="42"/>
    </row>
    <row r="2" spans="1:4" x14ac:dyDescent="0.2">
      <c r="A2" s="270" t="s">
        <v>261</v>
      </c>
      <c r="B2" s="270"/>
      <c r="C2" s="270"/>
      <c r="D2" s="3"/>
    </row>
    <row r="4" spans="1:4" x14ac:dyDescent="0.2">
      <c r="A4" s="7" t="s">
        <v>124</v>
      </c>
      <c r="B4" s="7" t="s">
        <v>139</v>
      </c>
      <c r="C4" s="26" t="s">
        <v>138</v>
      </c>
      <c r="D4" s="2"/>
    </row>
    <row r="5" spans="1:4" x14ac:dyDescent="0.2">
      <c r="B5" s="2"/>
      <c r="C5" s="37"/>
      <c r="D5" s="37"/>
    </row>
    <row r="6" spans="1:4" x14ac:dyDescent="0.2">
      <c r="B6" s="2"/>
      <c r="C6" s="37"/>
      <c r="D6" s="37"/>
    </row>
    <row r="7" spans="1:4" x14ac:dyDescent="0.2">
      <c r="B7" s="2"/>
      <c r="C7" s="37"/>
      <c r="D7" s="37"/>
    </row>
    <row r="8" spans="1:4" x14ac:dyDescent="0.2">
      <c r="B8" s="2"/>
      <c r="C8" s="37"/>
      <c r="D8" s="37"/>
    </row>
    <row r="9" spans="1:4" x14ac:dyDescent="0.2">
      <c r="B9" s="2"/>
      <c r="C9" s="37"/>
      <c r="D9" s="37"/>
    </row>
    <row r="10" spans="1:4" x14ac:dyDescent="0.2">
      <c r="B10" s="2"/>
      <c r="C10" s="37"/>
      <c r="D10" s="37"/>
    </row>
    <row r="11" spans="1:4" x14ac:dyDescent="0.2">
      <c r="B11" s="2"/>
      <c r="C11" s="37"/>
      <c r="D11" s="37"/>
    </row>
    <row r="12" spans="1:4" x14ac:dyDescent="0.2">
      <c r="B12" s="2"/>
      <c r="C12" s="37"/>
      <c r="D12" s="37"/>
    </row>
    <row r="13" spans="1:4" x14ac:dyDescent="0.2">
      <c r="B13" s="2"/>
      <c r="C13" s="37"/>
      <c r="D13" s="37"/>
    </row>
    <row r="14" spans="1:4" x14ac:dyDescent="0.2">
      <c r="B14" s="2"/>
      <c r="C14" s="37"/>
      <c r="D14" s="37"/>
    </row>
    <row r="15" spans="1:4" x14ac:dyDescent="0.2">
      <c r="B15" s="2"/>
      <c r="C15" s="37"/>
      <c r="D15" s="37"/>
    </row>
    <row r="16" spans="1:4" x14ac:dyDescent="0.2">
      <c r="B16" s="2"/>
      <c r="C16" s="37"/>
      <c r="D16" s="37"/>
    </row>
    <row r="17" spans="2:4" x14ac:dyDescent="0.2">
      <c r="B17" s="2"/>
      <c r="C17" s="37"/>
      <c r="D17" s="37"/>
    </row>
    <row r="18" spans="2:4" x14ac:dyDescent="0.2">
      <c r="B18" s="2"/>
      <c r="C18" s="37"/>
      <c r="D18" s="37"/>
    </row>
    <row r="19" spans="2:4" x14ac:dyDescent="0.2">
      <c r="B19" s="2"/>
      <c r="C19" s="37"/>
      <c r="D19" s="37"/>
    </row>
    <row r="20" spans="2:4" x14ac:dyDescent="0.2">
      <c r="C20" s="37"/>
      <c r="D20" s="37"/>
    </row>
    <row r="21" spans="2:4" x14ac:dyDescent="0.2">
      <c r="C21" s="37"/>
      <c r="D21" s="37"/>
    </row>
    <row r="22" spans="2:4" x14ac:dyDescent="0.2">
      <c r="C22" s="37"/>
      <c r="D22" s="37"/>
    </row>
    <row r="23" spans="2:4" x14ac:dyDescent="0.2">
      <c r="C23" s="37"/>
      <c r="D23" s="37"/>
    </row>
    <row r="24" spans="2:4" x14ac:dyDescent="0.2">
      <c r="D24" s="37"/>
    </row>
    <row r="25" spans="2:4" x14ac:dyDescent="0.2">
      <c r="D25" s="37"/>
    </row>
    <row r="26" spans="2:4" x14ac:dyDescent="0.2">
      <c r="D26" s="37"/>
    </row>
    <row r="27" spans="2:4" x14ac:dyDescent="0.2">
      <c r="D27" s="37"/>
    </row>
    <row r="28" spans="2:4" x14ac:dyDescent="0.2">
      <c r="D28" s="37"/>
    </row>
    <row r="29" spans="2:4" x14ac:dyDescent="0.2">
      <c r="D29" s="37"/>
    </row>
    <row r="30" spans="2:4" x14ac:dyDescent="0.2">
      <c r="D30" s="37"/>
    </row>
    <row r="31" spans="2:4" x14ac:dyDescent="0.2">
      <c r="D31" s="37"/>
    </row>
    <row r="32" spans="2:4" x14ac:dyDescent="0.2">
      <c r="D32" s="37"/>
    </row>
    <row r="33" spans="4:4" x14ac:dyDescent="0.2">
      <c r="D33" s="37"/>
    </row>
    <row r="34" spans="4:4" x14ac:dyDescent="0.2">
      <c r="D34" s="37"/>
    </row>
    <row r="35" spans="4:4" x14ac:dyDescent="0.2">
      <c r="D35" s="37"/>
    </row>
    <row r="36" spans="4:4" x14ac:dyDescent="0.2">
      <c r="D36" s="23"/>
    </row>
  </sheetData>
  <mergeCells count="2">
    <mergeCell ref="A1:C1"/>
    <mergeCell ref="A2:C2"/>
  </mergeCells>
  <phoneticPr fontId="23" type="noConversion"/>
  <printOptions horizontalCentered="1" gridLines="1"/>
  <pageMargins left="0.5" right="0.5" top="0.75" bottom="0.7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29"/>
  <sheetViews>
    <sheetView workbookViewId="0">
      <selection activeCell="A18" sqref="A18"/>
    </sheetView>
  </sheetViews>
  <sheetFormatPr defaultRowHeight="12.75" x14ac:dyDescent="0.2"/>
  <cols>
    <col min="1" max="1" width="57.85546875" customWidth="1"/>
    <col min="2" max="2" width="30" style="59" customWidth="1"/>
  </cols>
  <sheetData>
    <row r="1" spans="1:2" ht="18" x14ac:dyDescent="0.25">
      <c r="A1" s="265" t="s">
        <v>26</v>
      </c>
      <c r="B1" s="265"/>
    </row>
    <row r="3" spans="1:2" x14ac:dyDescent="0.2">
      <c r="A3" s="270" t="s">
        <v>466</v>
      </c>
      <c r="B3" s="270"/>
    </row>
    <row r="6" spans="1:2" x14ac:dyDescent="0.2">
      <c r="A6" s="3" t="s">
        <v>264</v>
      </c>
      <c r="B6" s="57" t="s">
        <v>32</v>
      </c>
    </row>
    <row r="7" spans="1:2" x14ac:dyDescent="0.2">
      <c r="A7" s="114" t="s">
        <v>265</v>
      </c>
    </row>
    <row r="8" spans="1:2" ht="21.95" customHeight="1" x14ac:dyDescent="0.2">
      <c r="A8" s="93" t="s">
        <v>262</v>
      </c>
      <c r="B8" s="58">
        <v>922232</v>
      </c>
    </row>
    <row r="9" spans="1:2" ht="21.95" customHeight="1" x14ac:dyDescent="0.2">
      <c r="A9" s="33" t="s">
        <v>206</v>
      </c>
      <c r="B9" s="58">
        <v>0</v>
      </c>
    </row>
    <row r="10" spans="1:2" ht="21.95" customHeight="1" x14ac:dyDescent="0.2">
      <c r="A10" t="s">
        <v>464</v>
      </c>
      <c r="B10" s="58">
        <v>23324</v>
      </c>
    </row>
    <row r="11" spans="1:2" ht="21.95" customHeight="1" x14ac:dyDescent="0.2">
      <c r="A11" t="s">
        <v>468</v>
      </c>
      <c r="B11" s="58">
        <v>836167</v>
      </c>
    </row>
    <row r="12" spans="1:2" ht="21.95" customHeight="1" x14ac:dyDescent="0.2">
      <c r="A12" t="s">
        <v>465</v>
      </c>
      <c r="B12" s="58">
        <v>14505</v>
      </c>
    </row>
    <row r="13" spans="1:2" ht="21.95" customHeight="1" x14ac:dyDescent="0.2">
      <c r="A13" t="s">
        <v>178</v>
      </c>
      <c r="B13" s="58">
        <v>206456</v>
      </c>
    </row>
    <row r="14" spans="1:2" ht="21.95" customHeight="1" x14ac:dyDescent="0.2">
      <c r="A14" t="s">
        <v>35</v>
      </c>
      <c r="B14" s="58">
        <v>97782</v>
      </c>
    </row>
    <row r="15" spans="1:2" ht="21.95" customHeight="1" x14ac:dyDescent="0.2">
      <c r="A15" s="93" t="s">
        <v>478</v>
      </c>
      <c r="B15" s="58">
        <v>40000</v>
      </c>
    </row>
    <row r="16" spans="1:2" ht="21.95" customHeight="1" x14ac:dyDescent="0.2">
      <c r="A16" t="s">
        <v>36</v>
      </c>
      <c r="B16" s="58">
        <v>0</v>
      </c>
    </row>
    <row r="17" spans="1:2" ht="21.95" customHeight="1" x14ac:dyDescent="0.2">
      <c r="A17" t="s">
        <v>117</v>
      </c>
      <c r="B17" s="58">
        <v>165098</v>
      </c>
    </row>
    <row r="18" spans="1:2" ht="21.95" customHeight="1" x14ac:dyDescent="0.2">
      <c r="A18" t="s">
        <v>207</v>
      </c>
      <c r="B18" s="58">
        <v>0</v>
      </c>
    </row>
    <row r="19" spans="1:2" ht="21.95" customHeight="1" x14ac:dyDescent="0.2">
      <c r="A19" s="93" t="s">
        <v>263</v>
      </c>
      <c r="B19" s="58">
        <v>0</v>
      </c>
    </row>
    <row r="20" spans="1:2" ht="21.95" customHeight="1" x14ac:dyDescent="0.2">
      <c r="A20" s="93" t="s">
        <v>480</v>
      </c>
      <c r="B20" s="58">
        <v>4953</v>
      </c>
    </row>
    <row r="21" spans="1:2" ht="21.95" customHeight="1" x14ac:dyDescent="0.2">
      <c r="A21" s="93" t="s">
        <v>479</v>
      </c>
      <c r="B21" s="58">
        <v>570</v>
      </c>
    </row>
    <row r="22" spans="1:2" ht="21.95" customHeight="1" x14ac:dyDescent="0.2"/>
    <row r="23" spans="1:2" ht="21.95" customHeight="1" x14ac:dyDescent="0.2">
      <c r="A23" s="4" t="s">
        <v>38</v>
      </c>
      <c r="B23" s="60">
        <f>SUM(B8:B22)</f>
        <v>2311087</v>
      </c>
    </row>
    <row r="27" spans="1:2" x14ac:dyDescent="0.2">
      <c r="A27" t="s">
        <v>137</v>
      </c>
    </row>
    <row r="29" spans="1:2" x14ac:dyDescent="0.2">
      <c r="A29" t="s">
        <v>467</v>
      </c>
    </row>
  </sheetData>
  <mergeCells count="2">
    <mergeCell ref="A3:B3"/>
    <mergeCell ref="A1:B1"/>
  </mergeCells>
  <phoneticPr fontId="0" type="noConversion"/>
  <printOptions horizontalCentered="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322"/>
  <sheetViews>
    <sheetView zoomScale="89" zoomScaleNormal="89" workbookViewId="0">
      <selection activeCell="A15" sqref="A15"/>
    </sheetView>
  </sheetViews>
  <sheetFormatPr defaultRowHeight="12.75" x14ac:dyDescent="0.2"/>
  <cols>
    <col min="1" max="1" width="64.7109375" bestFit="1" customWidth="1"/>
    <col min="2" max="2" width="14.42578125" style="2" customWidth="1"/>
    <col min="3" max="3" width="16.28515625" style="2" customWidth="1"/>
    <col min="4" max="4" width="11.28515625" style="2" customWidth="1"/>
    <col min="5" max="5" width="10.28515625" style="2" customWidth="1"/>
  </cols>
  <sheetData>
    <row r="1" spans="1:5" ht="18" x14ac:dyDescent="0.25">
      <c r="A1" s="265" t="s">
        <v>236</v>
      </c>
      <c r="B1" s="265"/>
      <c r="C1" s="265"/>
      <c r="D1" s="265"/>
      <c r="E1" s="265"/>
    </row>
    <row r="2" spans="1:5" x14ac:dyDescent="0.2">
      <c r="A2" s="270" t="s">
        <v>238</v>
      </c>
      <c r="B2" s="270"/>
      <c r="C2" s="270"/>
      <c r="D2" s="270"/>
      <c r="E2" s="270"/>
    </row>
    <row r="3" spans="1:5" x14ac:dyDescent="0.2">
      <c r="A3" s="93"/>
      <c r="B3"/>
      <c r="C3"/>
      <c r="D3"/>
      <c r="E3"/>
    </row>
    <row r="4" spans="1:5" x14ac:dyDescent="0.2">
      <c r="B4" s="271" t="s">
        <v>266</v>
      </c>
      <c r="C4" s="271"/>
      <c r="D4" s="271"/>
      <c r="E4" s="271"/>
    </row>
    <row r="5" spans="1:5" ht="30.75" customHeight="1" x14ac:dyDescent="0.2">
      <c r="A5" s="115" t="s">
        <v>246</v>
      </c>
      <c r="B5" s="166" t="s">
        <v>318</v>
      </c>
      <c r="C5" s="166" t="s">
        <v>327</v>
      </c>
      <c r="D5" s="109" t="s">
        <v>239</v>
      </c>
      <c r="E5" s="109" t="s">
        <v>75</v>
      </c>
    </row>
    <row r="6" spans="1:5" ht="18" customHeight="1" x14ac:dyDescent="0.2">
      <c r="A6" s="121" t="s">
        <v>362</v>
      </c>
      <c r="B6" s="99"/>
      <c r="C6" s="99" t="s">
        <v>360</v>
      </c>
      <c r="D6" s="99" t="s">
        <v>360</v>
      </c>
      <c r="E6" s="99"/>
    </row>
    <row r="7" spans="1:5" ht="18" customHeight="1" x14ac:dyDescent="0.2">
      <c r="A7" s="121" t="s">
        <v>363</v>
      </c>
      <c r="B7" s="99"/>
      <c r="C7" s="99" t="s">
        <v>360</v>
      </c>
      <c r="D7" s="99" t="s">
        <v>360</v>
      </c>
      <c r="E7" s="99"/>
    </row>
    <row r="8" spans="1:5" ht="18" customHeight="1" x14ac:dyDescent="0.2">
      <c r="A8" s="121" t="s">
        <v>364</v>
      </c>
      <c r="B8" s="99"/>
      <c r="C8" s="99" t="s">
        <v>360</v>
      </c>
      <c r="D8" s="99" t="s">
        <v>360</v>
      </c>
      <c r="E8" s="99"/>
    </row>
    <row r="9" spans="1:5" ht="18" customHeight="1" x14ac:dyDescent="0.2">
      <c r="A9" s="121" t="s">
        <v>365</v>
      </c>
      <c r="B9" s="99"/>
      <c r="C9" s="99" t="s">
        <v>360</v>
      </c>
      <c r="D9" s="99" t="s">
        <v>360</v>
      </c>
      <c r="E9" s="99"/>
    </row>
    <row r="10" spans="1:5" ht="18" customHeight="1" x14ac:dyDescent="0.2">
      <c r="A10" s="121" t="s">
        <v>366</v>
      </c>
      <c r="B10" s="99"/>
      <c r="C10" s="99" t="s">
        <v>360</v>
      </c>
      <c r="D10" s="99" t="s">
        <v>360</v>
      </c>
      <c r="E10" s="99"/>
    </row>
    <row r="11" spans="1:5" ht="18" customHeight="1" x14ac:dyDescent="0.2">
      <c r="A11" s="121" t="s">
        <v>367</v>
      </c>
      <c r="B11" s="99"/>
      <c r="C11" s="99" t="s">
        <v>317</v>
      </c>
      <c r="D11" s="99" t="s">
        <v>360</v>
      </c>
      <c r="E11" s="99"/>
    </row>
    <row r="12" spans="1:5" ht="18" customHeight="1" x14ac:dyDescent="0.2">
      <c r="A12" s="121" t="s">
        <v>368</v>
      </c>
      <c r="B12" s="99"/>
      <c r="C12" s="99" t="s">
        <v>360</v>
      </c>
      <c r="D12" s="99" t="s">
        <v>360</v>
      </c>
      <c r="E12" s="99"/>
    </row>
    <row r="13" spans="1:5" ht="18" customHeight="1" x14ac:dyDescent="0.2">
      <c r="A13" s="121" t="s">
        <v>369</v>
      </c>
      <c r="B13" s="99"/>
      <c r="C13" s="99" t="s">
        <v>360</v>
      </c>
      <c r="D13" s="99" t="s">
        <v>360</v>
      </c>
      <c r="E13" s="99"/>
    </row>
    <row r="14" spans="1:5" ht="18" customHeight="1" x14ac:dyDescent="0.2">
      <c r="A14" s="121" t="s">
        <v>370</v>
      </c>
      <c r="B14" s="99"/>
      <c r="C14" s="99" t="s">
        <v>360</v>
      </c>
      <c r="D14" s="99" t="s">
        <v>360</v>
      </c>
      <c r="E14" s="99"/>
    </row>
    <row r="15" spans="1:5" ht="18" customHeight="1" x14ac:dyDescent="0.2">
      <c r="A15" s="121" t="s">
        <v>371</v>
      </c>
      <c r="B15" s="99"/>
      <c r="C15" s="99" t="s">
        <v>360</v>
      </c>
      <c r="D15" s="99" t="s">
        <v>360</v>
      </c>
      <c r="E15" s="99"/>
    </row>
    <row r="16" spans="1:5" ht="18" customHeight="1" x14ac:dyDescent="0.2">
      <c r="A16" s="121" t="s">
        <v>372</v>
      </c>
      <c r="B16" s="99"/>
      <c r="C16" s="99" t="s">
        <v>360</v>
      </c>
      <c r="D16" s="99" t="s">
        <v>360</v>
      </c>
      <c r="E16" s="99"/>
    </row>
    <row r="17" spans="1:5" ht="18" customHeight="1" x14ac:dyDescent="0.2">
      <c r="A17" s="121" t="s">
        <v>373</v>
      </c>
      <c r="B17" s="99"/>
      <c r="C17" s="99" t="s">
        <v>360</v>
      </c>
      <c r="D17" s="99" t="s">
        <v>360</v>
      </c>
      <c r="E17" s="99"/>
    </row>
    <row r="18" spans="1:5" ht="18" customHeight="1" x14ac:dyDescent="0.2">
      <c r="A18" s="121" t="s">
        <v>374</v>
      </c>
      <c r="B18" s="99"/>
      <c r="C18" s="99" t="s">
        <v>360</v>
      </c>
      <c r="D18" s="99" t="s">
        <v>360</v>
      </c>
      <c r="E18" s="99"/>
    </row>
    <row r="19" spans="1:5" ht="18" customHeight="1" x14ac:dyDescent="0.2">
      <c r="A19" s="121" t="s">
        <v>375</v>
      </c>
      <c r="B19" s="99"/>
      <c r="C19" s="99" t="s">
        <v>360</v>
      </c>
      <c r="D19" s="99" t="s">
        <v>360</v>
      </c>
      <c r="E19" s="99"/>
    </row>
    <row r="20" spans="1:5" ht="18" customHeight="1" x14ac:dyDescent="0.2">
      <c r="A20" s="121" t="s">
        <v>376</v>
      </c>
      <c r="B20" s="99"/>
      <c r="C20" s="99" t="s">
        <v>360</v>
      </c>
      <c r="D20" s="99" t="s">
        <v>360</v>
      </c>
      <c r="E20" s="99"/>
    </row>
    <row r="21" spans="1:5" ht="18" customHeight="1" x14ac:dyDescent="0.2">
      <c r="A21" s="121" t="s">
        <v>377</v>
      </c>
      <c r="B21" s="99"/>
      <c r="C21" s="99" t="s">
        <v>360</v>
      </c>
      <c r="D21" s="99" t="s">
        <v>360</v>
      </c>
      <c r="E21" s="99"/>
    </row>
    <row r="22" spans="1:5" ht="18" customHeight="1" x14ac:dyDescent="0.2">
      <c r="A22" s="121" t="s">
        <v>378</v>
      </c>
      <c r="B22" s="99"/>
      <c r="C22" s="99" t="s">
        <v>360</v>
      </c>
      <c r="D22" s="99" t="s">
        <v>360</v>
      </c>
      <c r="E22" s="99"/>
    </row>
    <row r="23" spans="1:5" ht="18" customHeight="1" x14ac:dyDescent="0.2">
      <c r="A23" s="121"/>
      <c r="B23" s="99"/>
      <c r="C23" s="99"/>
      <c r="D23" s="99"/>
      <c r="E23" s="99"/>
    </row>
    <row r="24" spans="1:5" ht="18" customHeight="1" x14ac:dyDescent="0.2">
      <c r="A24" s="121"/>
      <c r="B24" s="99"/>
      <c r="C24" s="99"/>
      <c r="D24" s="99"/>
      <c r="E24" s="99"/>
    </row>
    <row r="25" spans="1:5" ht="18" customHeight="1" x14ac:dyDescent="0.2">
      <c r="A25" s="121"/>
      <c r="B25" s="99"/>
      <c r="C25" s="99"/>
      <c r="D25" s="99"/>
      <c r="E25" s="99"/>
    </row>
    <row r="26" spans="1:5" ht="18" customHeight="1" x14ac:dyDescent="0.2">
      <c r="A26" s="121"/>
      <c r="B26" s="99"/>
      <c r="C26" s="99"/>
      <c r="D26" s="99"/>
      <c r="E26" s="99"/>
    </row>
    <row r="27" spans="1:5" ht="18" customHeight="1" x14ac:dyDescent="0.2">
      <c r="A27" s="121"/>
      <c r="B27" s="99"/>
      <c r="C27" s="99"/>
      <c r="D27" s="99"/>
      <c r="E27" s="99"/>
    </row>
    <row r="28" spans="1:5" ht="18" customHeight="1" x14ac:dyDescent="0.2">
      <c r="A28" s="121"/>
      <c r="B28" s="99"/>
      <c r="C28" s="99"/>
      <c r="D28" s="99"/>
      <c r="E28" s="99"/>
    </row>
    <row r="29" spans="1:5" ht="18" customHeight="1" x14ac:dyDescent="0.2">
      <c r="A29" s="121"/>
      <c r="B29" s="99"/>
      <c r="C29" s="99"/>
      <c r="D29" s="99"/>
      <c r="E29" s="99"/>
    </row>
    <row r="30" spans="1:5" ht="18" customHeight="1" x14ac:dyDescent="0.2">
      <c r="A30" s="121"/>
      <c r="B30" s="99"/>
      <c r="C30" s="99"/>
      <c r="D30" s="99"/>
      <c r="E30" s="99"/>
    </row>
    <row r="31" spans="1:5" ht="18" customHeight="1" x14ac:dyDescent="0.2">
      <c r="A31" s="121"/>
      <c r="B31" s="99"/>
      <c r="C31" s="99"/>
      <c r="D31" s="99"/>
      <c r="E31" s="99"/>
    </row>
    <row r="32" spans="1:5" ht="18" customHeight="1" x14ac:dyDescent="0.2">
      <c r="A32" s="121"/>
      <c r="B32" s="99"/>
      <c r="C32" s="99"/>
      <c r="D32" s="99"/>
      <c r="E32" s="99"/>
    </row>
    <row r="33" spans="1:5" ht="18" customHeight="1" x14ac:dyDescent="0.2">
      <c r="A33" s="121"/>
      <c r="B33" s="99"/>
      <c r="C33" s="99"/>
      <c r="D33" s="99"/>
      <c r="E33" s="99"/>
    </row>
    <row r="34" spans="1:5" ht="18" customHeight="1" x14ac:dyDescent="0.2">
      <c r="A34" s="121"/>
      <c r="B34" s="99"/>
      <c r="C34" s="99"/>
      <c r="D34" s="99"/>
      <c r="E34" s="99"/>
    </row>
    <row r="35" spans="1:5" ht="18" customHeight="1" x14ac:dyDescent="0.2">
      <c r="A35" s="121"/>
      <c r="B35" s="99"/>
      <c r="C35" s="99"/>
      <c r="D35" s="99"/>
      <c r="E35" s="99"/>
    </row>
    <row r="36" spans="1:5" ht="18" customHeight="1" x14ac:dyDescent="0.2">
      <c r="A36" s="121"/>
      <c r="B36" s="99"/>
      <c r="C36" s="99"/>
      <c r="D36" s="99"/>
      <c r="E36" s="99"/>
    </row>
    <row r="37" spans="1:5" ht="18" customHeight="1" x14ac:dyDescent="0.2">
      <c r="A37" s="121"/>
      <c r="B37" s="99"/>
      <c r="C37" s="99"/>
      <c r="D37" s="99"/>
      <c r="E37" s="99"/>
    </row>
    <row r="38" spans="1:5" x14ac:dyDescent="0.2">
      <c r="A38" s="121"/>
      <c r="B38" s="99"/>
      <c r="C38" s="99"/>
      <c r="D38" s="99"/>
      <c r="E38" s="99"/>
    </row>
    <row r="39" spans="1:5" x14ac:dyDescent="0.2">
      <c r="A39" s="121"/>
      <c r="B39" s="99"/>
      <c r="C39" s="99"/>
      <c r="D39" s="99"/>
      <c r="E39" s="99"/>
    </row>
    <row r="40" spans="1:5" x14ac:dyDescent="0.2">
      <c r="A40" s="121"/>
      <c r="B40" s="99"/>
      <c r="C40" s="99"/>
      <c r="D40" s="99"/>
      <c r="E40" s="99"/>
    </row>
    <row r="41" spans="1:5" x14ac:dyDescent="0.2">
      <c r="A41" s="121"/>
      <c r="B41" s="99"/>
      <c r="C41" s="99"/>
      <c r="D41" s="99"/>
      <c r="E41" s="99"/>
    </row>
    <row r="42" spans="1:5" x14ac:dyDescent="0.2">
      <c r="A42" s="121"/>
      <c r="B42" s="99"/>
      <c r="C42" s="99"/>
      <c r="D42" s="99"/>
      <c r="E42" s="99"/>
    </row>
    <row r="43" spans="1:5" x14ac:dyDescent="0.2">
      <c r="A43" s="121"/>
      <c r="B43" s="99"/>
      <c r="C43" s="99"/>
      <c r="D43" s="99"/>
      <c r="E43" s="99"/>
    </row>
    <row r="44" spans="1:5" x14ac:dyDescent="0.2">
      <c r="A44" s="121"/>
      <c r="B44" s="99"/>
      <c r="C44" s="99"/>
      <c r="D44" s="99"/>
      <c r="E44" s="99"/>
    </row>
    <row r="45" spans="1:5" x14ac:dyDescent="0.2">
      <c r="A45" s="121"/>
      <c r="B45" s="99"/>
      <c r="C45" s="99"/>
      <c r="D45" s="99"/>
      <c r="E45" s="99"/>
    </row>
    <row r="46" spans="1:5" x14ac:dyDescent="0.2">
      <c r="A46" s="121"/>
      <c r="B46" s="99"/>
      <c r="C46" s="99"/>
      <c r="D46" s="99"/>
      <c r="E46" s="99"/>
    </row>
    <row r="47" spans="1:5" x14ac:dyDescent="0.2">
      <c r="A47" s="121"/>
      <c r="B47" s="99"/>
      <c r="C47" s="99"/>
      <c r="D47" s="99"/>
      <c r="E47" s="99"/>
    </row>
    <row r="48" spans="1:5" x14ac:dyDescent="0.2">
      <c r="A48" s="121"/>
      <c r="B48" s="99"/>
      <c r="C48" s="99"/>
      <c r="D48" s="99"/>
      <c r="E48" s="99"/>
    </row>
    <row r="49" spans="1:5" x14ac:dyDescent="0.2">
      <c r="A49" s="121"/>
      <c r="B49" s="99"/>
      <c r="C49" s="99"/>
      <c r="D49" s="99"/>
      <c r="E49" s="99"/>
    </row>
    <row r="50" spans="1:5" x14ac:dyDescent="0.2">
      <c r="A50" s="121"/>
      <c r="B50" s="99"/>
      <c r="C50" s="99"/>
      <c r="D50" s="99"/>
      <c r="E50" s="99"/>
    </row>
    <row r="51" spans="1:5" x14ac:dyDescent="0.2">
      <c r="A51" s="121"/>
      <c r="B51" s="99"/>
      <c r="C51" s="99"/>
      <c r="D51" s="99"/>
      <c r="E51" s="99"/>
    </row>
    <row r="52" spans="1:5" x14ac:dyDescent="0.2">
      <c r="A52" s="121"/>
      <c r="B52" s="99"/>
      <c r="C52" s="99"/>
      <c r="D52" s="99"/>
      <c r="E52" s="99"/>
    </row>
    <row r="53" spans="1:5" x14ac:dyDescent="0.2">
      <c r="A53" s="121"/>
      <c r="B53" s="99"/>
      <c r="C53" s="99"/>
      <c r="D53" s="99"/>
      <c r="E53" s="99"/>
    </row>
    <row r="54" spans="1:5" x14ac:dyDescent="0.2">
      <c r="A54" s="121"/>
      <c r="B54" s="99"/>
      <c r="C54" s="99"/>
      <c r="D54" s="99"/>
      <c r="E54" s="99"/>
    </row>
    <row r="55" spans="1:5" x14ac:dyDescent="0.2">
      <c r="A55" s="121"/>
      <c r="B55" s="99"/>
      <c r="C55" s="99"/>
      <c r="D55" s="99"/>
      <c r="E55" s="99"/>
    </row>
    <row r="56" spans="1:5" x14ac:dyDescent="0.2">
      <c r="A56" s="121"/>
      <c r="B56" s="99"/>
      <c r="C56" s="99"/>
      <c r="D56" s="99"/>
      <c r="E56" s="99"/>
    </row>
    <row r="57" spans="1:5" x14ac:dyDescent="0.2">
      <c r="A57" s="121"/>
      <c r="B57" s="99"/>
      <c r="C57" s="99"/>
      <c r="D57" s="99"/>
      <c r="E57" s="99"/>
    </row>
    <row r="58" spans="1:5" x14ac:dyDescent="0.2">
      <c r="A58" s="121"/>
      <c r="B58" s="99"/>
      <c r="C58" s="99"/>
      <c r="D58" s="99"/>
      <c r="E58" s="99"/>
    </row>
    <row r="59" spans="1:5" x14ac:dyDescent="0.2">
      <c r="A59" s="121"/>
      <c r="B59" s="99"/>
      <c r="C59" s="99"/>
      <c r="D59" s="99"/>
      <c r="E59" s="99"/>
    </row>
    <row r="60" spans="1:5" x14ac:dyDescent="0.2">
      <c r="A60" s="121"/>
      <c r="B60" s="99"/>
      <c r="C60" s="99"/>
      <c r="D60" s="99"/>
      <c r="E60" s="99"/>
    </row>
    <row r="61" spans="1:5" x14ac:dyDescent="0.2">
      <c r="A61" s="121"/>
      <c r="B61" s="99"/>
      <c r="C61" s="99"/>
      <c r="D61" s="99"/>
      <c r="E61" s="99"/>
    </row>
    <row r="62" spans="1:5" x14ac:dyDescent="0.2">
      <c r="A62" s="121"/>
      <c r="B62" s="99"/>
      <c r="C62" s="99"/>
      <c r="D62" s="99"/>
      <c r="E62" s="99"/>
    </row>
    <row r="63" spans="1:5" x14ac:dyDescent="0.2">
      <c r="A63" s="121"/>
      <c r="B63" s="99"/>
      <c r="C63" s="99"/>
      <c r="D63" s="99"/>
      <c r="E63" s="99"/>
    </row>
    <row r="64" spans="1:5" x14ac:dyDescent="0.2">
      <c r="A64" s="121"/>
      <c r="B64" s="99"/>
      <c r="C64" s="99"/>
      <c r="D64" s="99"/>
      <c r="E64" s="99"/>
    </row>
    <row r="65" spans="1:5" x14ac:dyDescent="0.2">
      <c r="A65" s="121"/>
      <c r="B65" s="99"/>
      <c r="C65" s="99"/>
      <c r="D65" s="99"/>
      <c r="E65" s="99"/>
    </row>
    <row r="66" spans="1:5" x14ac:dyDescent="0.2">
      <c r="A66" s="121"/>
      <c r="B66" s="99"/>
      <c r="C66" s="99"/>
      <c r="D66" s="99"/>
      <c r="E66" s="99"/>
    </row>
    <row r="67" spans="1:5" x14ac:dyDescent="0.2">
      <c r="A67" s="121"/>
      <c r="B67" s="99"/>
      <c r="C67" s="99"/>
      <c r="D67" s="99"/>
      <c r="E67" s="99"/>
    </row>
    <row r="68" spans="1:5" x14ac:dyDescent="0.2">
      <c r="A68" s="121"/>
      <c r="B68" s="99"/>
      <c r="C68" s="99"/>
      <c r="D68" s="99"/>
      <c r="E68" s="99"/>
    </row>
    <row r="69" spans="1:5" x14ac:dyDescent="0.2">
      <c r="A69" s="121"/>
      <c r="B69" s="99"/>
      <c r="C69" s="99"/>
      <c r="D69" s="99"/>
      <c r="E69" s="99"/>
    </row>
    <row r="70" spans="1:5" x14ac:dyDescent="0.2">
      <c r="A70" s="121"/>
      <c r="B70" s="99"/>
      <c r="C70" s="99"/>
      <c r="D70" s="99"/>
      <c r="E70" s="99"/>
    </row>
    <row r="71" spans="1:5" x14ac:dyDescent="0.2">
      <c r="A71" s="121"/>
      <c r="B71" s="99"/>
      <c r="C71" s="99"/>
      <c r="D71" s="99"/>
      <c r="E71" s="99"/>
    </row>
    <row r="72" spans="1:5" x14ac:dyDescent="0.2">
      <c r="A72" s="121"/>
      <c r="B72" s="99"/>
      <c r="C72" s="99"/>
      <c r="D72" s="99"/>
      <c r="E72" s="99"/>
    </row>
    <row r="73" spans="1:5" x14ac:dyDescent="0.2">
      <c r="A73" s="121"/>
      <c r="B73" s="99"/>
      <c r="C73" s="99"/>
      <c r="D73" s="99"/>
      <c r="E73" s="99"/>
    </row>
    <row r="74" spans="1:5" x14ac:dyDescent="0.2">
      <c r="A74" s="121"/>
      <c r="B74" s="99"/>
      <c r="C74" s="99"/>
      <c r="D74" s="99"/>
      <c r="E74" s="99"/>
    </row>
    <row r="75" spans="1:5" x14ac:dyDescent="0.2">
      <c r="A75" s="121"/>
      <c r="B75" s="99"/>
      <c r="C75" s="99"/>
      <c r="D75" s="99"/>
      <c r="E75" s="99"/>
    </row>
    <row r="76" spans="1:5" x14ac:dyDescent="0.2">
      <c r="A76" s="121"/>
      <c r="B76" s="99"/>
      <c r="C76" s="99"/>
      <c r="D76" s="99"/>
      <c r="E76" s="99"/>
    </row>
    <row r="77" spans="1:5" x14ac:dyDescent="0.2">
      <c r="A77" s="121"/>
      <c r="B77" s="99"/>
      <c r="C77" s="99"/>
      <c r="D77" s="99"/>
      <c r="E77" s="99"/>
    </row>
    <row r="78" spans="1:5" x14ac:dyDescent="0.2">
      <c r="A78" s="121"/>
      <c r="B78" s="99"/>
      <c r="C78" s="99"/>
      <c r="D78" s="99"/>
      <c r="E78" s="99"/>
    </row>
    <row r="79" spans="1:5" x14ac:dyDescent="0.2">
      <c r="A79" s="121"/>
      <c r="B79" s="99"/>
      <c r="C79" s="99"/>
      <c r="D79" s="99"/>
      <c r="E79" s="99"/>
    </row>
    <row r="80" spans="1:5" x14ac:dyDescent="0.2">
      <c r="A80" s="121"/>
      <c r="B80" s="99"/>
      <c r="C80" s="99"/>
      <c r="D80" s="99"/>
      <c r="E80" s="99"/>
    </row>
    <row r="81" spans="1:5" x14ac:dyDescent="0.2">
      <c r="A81" s="121"/>
      <c r="B81" s="99"/>
      <c r="C81" s="99"/>
      <c r="D81" s="99"/>
      <c r="E81" s="99"/>
    </row>
    <row r="82" spans="1:5" x14ac:dyDescent="0.2">
      <c r="A82" s="121"/>
      <c r="B82" s="99"/>
      <c r="C82" s="99"/>
      <c r="D82" s="99"/>
      <c r="E82" s="99"/>
    </row>
    <row r="83" spans="1:5" x14ac:dyDescent="0.2">
      <c r="A83" s="121"/>
      <c r="B83" s="99"/>
      <c r="C83" s="99"/>
      <c r="D83" s="99"/>
      <c r="E83" s="99"/>
    </row>
    <row r="84" spans="1:5" x14ac:dyDescent="0.2">
      <c r="A84" s="121"/>
      <c r="B84" s="99"/>
      <c r="C84" s="99"/>
      <c r="D84" s="99"/>
      <c r="E84" s="99"/>
    </row>
    <row r="85" spans="1:5" x14ac:dyDescent="0.2">
      <c r="A85" s="121"/>
      <c r="B85" s="99"/>
      <c r="C85" s="99"/>
      <c r="D85" s="99"/>
      <c r="E85" s="99"/>
    </row>
    <row r="86" spans="1:5" x14ac:dyDescent="0.2">
      <c r="A86" s="121"/>
      <c r="B86" s="99"/>
      <c r="C86" s="99"/>
      <c r="D86" s="99"/>
      <c r="E86" s="99"/>
    </row>
    <row r="87" spans="1:5" x14ac:dyDescent="0.2">
      <c r="A87" s="121"/>
      <c r="B87" s="99"/>
      <c r="C87" s="99"/>
      <c r="D87" s="99"/>
      <c r="E87" s="99"/>
    </row>
    <row r="88" spans="1:5" x14ac:dyDescent="0.2">
      <c r="A88" s="121"/>
      <c r="B88" s="99"/>
      <c r="C88" s="99"/>
      <c r="D88" s="99"/>
      <c r="E88" s="99"/>
    </row>
    <row r="89" spans="1:5" x14ac:dyDescent="0.2">
      <c r="A89" s="121"/>
      <c r="B89" s="99"/>
      <c r="C89" s="99"/>
      <c r="D89" s="99"/>
      <c r="E89" s="99"/>
    </row>
    <row r="90" spans="1:5" x14ac:dyDescent="0.2">
      <c r="A90" s="121"/>
      <c r="B90" s="99"/>
      <c r="C90" s="99"/>
      <c r="D90" s="99"/>
      <c r="E90" s="99"/>
    </row>
    <row r="91" spans="1:5" x14ac:dyDescent="0.2">
      <c r="A91" s="121"/>
      <c r="B91" s="99"/>
      <c r="C91" s="99"/>
      <c r="D91" s="99"/>
      <c r="E91" s="99"/>
    </row>
    <row r="92" spans="1:5" x14ac:dyDescent="0.2">
      <c r="A92" s="121"/>
      <c r="B92" s="99"/>
      <c r="C92" s="99"/>
      <c r="D92" s="99"/>
      <c r="E92" s="99"/>
    </row>
    <row r="93" spans="1:5" x14ac:dyDescent="0.2">
      <c r="A93" s="121"/>
      <c r="B93" s="99"/>
      <c r="C93" s="99"/>
      <c r="D93" s="99"/>
      <c r="E93" s="99"/>
    </row>
    <row r="94" spans="1:5" x14ac:dyDescent="0.2">
      <c r="A94" s="121"/>
      <c r="B94" s="99"/>
      <c r="C94" s="99"/>
      <c r="D94" s="99"/>
      <c r="E94" s="99"/>
    </row>
    <row r="95" spans="1:5" x14ac:dyDescent="0.2">
      <c r="A95" s="121"/>
      <c r="B95" s="99"/>
      <c r="C95" s="99"/>
      <c r="D95" s="99"/>
      <c r="E95" s="99"/>
    </row>
    <row r="96" spans="1:5" x14ac:dyDescent="0.2">
      <c r="A96" s="121"/>
      <c r="B96" s="99"/>
      <c r="C96" s="99"/>
      <c r="D96" s="99"/>
      <c r="E96" s="99"/>
    </row>
    <row r="97" spans="1:5" x14ac:dyDescent="0.2">
      <c r="A97" s="121"/>
      <c r="B97" s="99"/>
      <c r="C97" s="99"/>
      <c r="D97" s="99"/>
      <c r="E97" s="99"/>
    </row>
    <row r="98" spans="1:5" x14ac:dyDescent="0.2">
      <c r="A98" s="121"/>
      <c r="B98" s="99"/>
      <c r="C98" s="99"/>
      <c r="D98" s="99"/>
      <c r="E98" s="99"/>
    </row>
    <row r="99" spans="1:5" x14ac:dyDescent="0.2">
      <c r="A99" s="121"/>
      <c r="B99" s="99"/>
      <c r="C99" s="99"/>
      <c r="D99" s="99"/>
      <c r="E99" s="99"/>
    </row>
    <row r="100" spans="1:5" x14ac:dyDescent="0.2">
      <c r="A100" s="121"/>
      <c r="B100" s="99"/>
      <c r="C100" s="99"/>
      <c r="D100" s="99"/>
      <c r="E100" s="99"/>
    </row>
    <row r="101" spans="1:5" x14ac:dyDescent="0.2">
      <c r="A101" s="121"/>
      <c r="B101" s="99"/>
      <c r="C101" s="99"/>
      <c r="D101" s="99"/>
      <c r="E101" s="99"/>
    </row>
    <row r="102" spans="1:5" x14ac:dyDescent="0.2">
      <c r="A102" s="121"/>
      <c r="B102" s="99"/>
      <c r="C102" s="99"/>
      <c r="D102" s="99"/>
      <c r="E102" s="99"/>
    </row>
    <row r="103" spans="1:5" x14ac:dyDescent="0.2">
      <c r="A103" s="121"/>
      <c r="B103" s="99"/>
      <c r="C103" s="99"/>
      <c r="D103" s="99"/>
      <c r="E103" s="99"/>
    </row>
    <row r="104" spans="1:5" x14ac:dyDescent="0.2">
      <c r="A104" s="121"/>
      <c r="B104" s="99"/>
      <c r="C104" s="99"/>
      <c r="D104" s="99"/>
      <c r="E104" s="99"/>
    </row>
    <row r="105" spans="1:5" x14ac:dyDescent="0.2">
      <c r="A105" s="121"/>
      <c r="B105" s="99"/>
      <c r="C105" s="99"/>
      <c r="D105" s="99"/>
      <c r="E105" s="99"/>
    </row>
    <row r="106" spans="1:5" x14ac:dyDescent="0.2">
      <c r="A106" s="121"/>
      <c r="B106" s="99"/>
      <c r="C106" s="99"/>
      <c r="D106" s="99"/>
      <c r="E106" s="99"/>
    </row>
    <row r="107" spans="1:5" x14ac:dyDescent="0.2">
      <c r="A107" s="121"/>
      <c r="B107" s="99"/>
      <c r="C107" s="99"/>
      <c r="D107" s="99"/>
      <c r="E107" s="99"/>
    </row>
    <row r="108" spans="1:5" x14ac:dyDescent="0.2">
      <c r="A108" s="121"/>
      <c r="B108" s="99"/>
      <c r="C108" s="99"/>
      <c r="D108" s="99"/>
      <c r="E108" s="99"/>
    </row>
    <row r="109" spans="1:5" x14ac:dyDescent="0.2">
      <c r="A109" s="121"/>
      <c r="B109" s="99"/>
      <c r="C109" s="99"/>
      <c r="D109" s="99"/>
      <c r="E109" s="99"/>
    </row>
    <row r="110" spans="1:5" x14ac:dyDescent="0.2">
      <c r="A110" s="121"/>
      <c r="B110" s="99"/>
      <c r="C110" s="99"/>
      <c r="D110" s="99"/>
      <c r="E110" s="99"/>
    </row>
    <row r="111" spans="1:5" x14ac:dyDescent="0.2">
      <c r="A111" s="121"/>
      <c r="B111" s="99"/>
      <c r="C111" s="99"/>
      <c r="D111" s="99"/>
      <c r="E111" s="99"/>
    </row>
    <row r="112" spans="1:5" x14ac:dyDescent="0.2">
      <c r="A112" s="121"/>
      <c r="B112" s="99"/>
      <c r="C112" s="99"/>
      <c r="D112" s="99"/>
      <c r="E112" s="99"/>
    </row>
    <row r="113" spans="1:5" x14ac:dyDescent="0.2">
      <c r="A113" s="121"/>
      <c r="B113" s="99"/>
      <c r="C113" s="99"/>
      <c r="D113" s="99"/>
      <c r="E113" s="99"/>
    </row>
    <row r="114" spans="1:5" x14ac:dyDescent="0.2">
      <c r="A114" s="121"/>
      <c r="B114" s="99"/>
      <c r="C114" s="99"/>
      <c r="D114" s="99"/>
      <c r="E114" s="99"/>
    </row>
    <row r="115" spans="1:5" x14ac:dyDescent="0.2">
      <c r="A115" s="121"/>
      <c r="B115" s="99"/>
      <c r="C115" s="99"/>
      <c r="D115" s="99"/>
      <c r="E115" s="99"/>
    </row>
    <row r="116" spans="1:5" x14ac:dyDescent="0.2">
      <c r="A116" s="121"/>
      <c r="B116" s="99"/>
      <c r="C116" s="99"/>
      <c r="D116" s="99"/>
      <c r="E116" s="99"/>
    </row>
    <row r="117" spans="1:5" x14ac:dyDescent="0.2">
      <c r="A117" s="121"/>
      <c r="B117" s="99"/>
      <c r="C117" s="99"/>
      <c r="D117" s="99"/>
      <c r="E117" s="99"/>
    </row>
    <row r="118" spans="1:5" x14ac:dyDescent="0.2">
      <c r="A118" s="121"/>
      <c r="B118" s="99"/>
      <c r="C118" s="99"/>
      <c r="D118" s="99"/>
      <c r="E118" s="99"/>
    </row>
    <row r="119" spans="1:5" x14ac:dyDescent="0.2">
      <c r="A119" s="121"/>
      <c r="B119" s="99"/>
      <c r="C119" s="99"/>
      <c r="D119" s="99"/>
      <c r="E119" s="99"/>
    </row>
    <row r="120" spans="1:5" x14ac:dyDescent="0.2">
      <c r="A120" s="121"/>
      <c r="B120" s="99"/>
      <c r="C120" s="99"/>
      <c r="D120" s="99"/>
      <c r="E120" s="99"/>
    </row>
    <row r="121" spans="1:5" x14ac:dyDescent="0.2">
      <c r="A121" s="121"/>
      <c r="B121" s="99"/>
      <c r="C121" s="99"/>
      <c r="D121" s="99"/>
      <c r="E121" s="99"/>
    </row>
    <row r="122" spans="1:5" x14ac:dyDescent="0.2">
      <c r="A122" s="121"/>
      <c r="B122" s="99"/>
      <c r="C122" s="99"/>
      <c r="D122" s="99"/>
      <c r="E122" s="99"/>
    </row>
    <row r="123" spans="1:5" x14ac:dyDescent="0.2">
      <c r="A123" s="121"/>
      <c r="B123" s="99"/>
      <c r="C123" s="99"/>
      <c r="D123" s="99"/>
      <c r="E123" s="99"/>
    </row>
    <row r="124" spans="1:5" x14ac:dyDescent="0.2">
      <c r="A124" s="121"/>
      <c r="B124" s="99"/>
      <c r="C124" s="99"/>
      <c r="D124" s="99"/>
      <c r="E124" s="99"/>
    </row>
    <row r="125" spans="1:5" x14ac:dyDescent="0.2">
      <c r="A125" s="121"/>
      <c r="B125" s="99"/>
      <c r="C125" s="99"/>
      <c r="D125" s="99"/>
      <c r="E125" s="99"/>
    </row>
    <row r="126" spans="1:5" x14ac:dyDescent="0.2">
      <c r="A126" s="121"/>
      <c r="B126" s="99"/>
      <c r="C126" s="99"/>
      <c r="D126" s="99"/>
      <c r="E126" s="99"/>
    </row>
    <row r="127" spans="1:5" x14ac:dyDescent="0.2">
      <c r="A127" s="121"/>
      <c r="B127" s="99"/>
      <c r="C127" s="99"/>
      <c r="D127" s="99"/>
      <c r="E127" s="99"/>
    </row>
    <row r="128" spans="1:5" x14ac:dyDescent="0.2">
      <c r="A128" s="121"/>
      <c r="B128" s="99"/>
      <c r="C128" s="99"/>
      <c r="D128" s="99"/>
      <c r="E128" s="99"/>
    </row>
    <row r="129" spans="1:5" x14ac:dyDescent="0.2">
      <c r="A129" s="121"/>
      <c r="B129" s="99"/>
      <c r="C129" s="99"/>
      <c r="D129" s="99"/>
      <c r="E129" s="99"/>
    </row>
    <row r="130" spans="1:5" x14ac:dyDescent="0.2">
      <c r="A130" s="121"/>
      <c r="B130" s="99"/>
      <c r="C130" s="99"/>
      <c r="D130" s="99"/>
      <c r="E130" s="99"/>
    </row>
    <row r="131" spans="1:5" x14ac:dyDescent="0.2">
      <c r="A131" s="121"/>
      <c r="B131" s="99"/>
      <c r="C131" s="99"/>
      <c r="D131" s="99"/>
      <c r="E131" s="99"/>
    </row>
    <row r="132" spans="1:5" x14ac:dyDescent="0.2">
      <c r="A132" s="121"/>
      <c r="B132" s="99"/>
      <c r="C132" s="99"/>
      <c r="D132" s="99"/>
      <c r="E132" s="99"/>
    </row>
    <row r="133" spans="1:5" x14ac:dyDescent="0.2">
      <c r="A133" s="121"/>
      <c r="B133" s="99"/>
      <c r="C133" s="99"/>
      <c r="D133" s="99"/>
      <c r="E133" s="99"/>
    </row>
    <row r="134" spans="1:5" x14ac:dyDescent="0.2">
      <c r="A134" s="121"/>
      <c r="B134" s="99"/>
      <c r="C134" s="99"/>
      <c r="D134" s="99"/>
      <c r="E134" s="99"/>
    </row>
    <row r="135" spans="1:5" x14ac:dyDescent="0.2">
      <c r="A135" s="121"/>
      <c r="B135" s="99"/>
      <c r="C135" s="99"/>
      <c r="D135" s="99"/>
      <c r="E135" s="99"/>
    </row>
    <row r="136" spans="1:5" x14ac:dyDescent="0.2">
      <c r="A136" s="121"/>
      <c r="B136" s="99"/>
      <c r="C136" s="99"/>
      <c r="D136" s="99"/>
      <c r="E136" s="99"/>
    </row>
    <row r="137" spans="1:5" x14ac:dyDescent="0.2">
      <c r="A137" s="121"/>
      <c r="B137" s="99"/>
      <c r="C137" s="99"/>
      <c r="D137" s="99"/>
      <c r="E137" s="99"/>
    </row>
    <row r="138" spans="1:5" x14ac:dyDescent="0.2">
      <c r="A138" s="121"/>
      <c r="B138" s="99"/>
      <c r="C138" s="99"/>
      <c r="D138" s="99"/>
      <c r="E138" s="99"/>
    </row>
    <row r="139" spans="1:5" x14ac:dyDescent="0.2">
      <c r="A139" s="121"/>
      <c r="B139" s="99"/>
      <c r="C139" s="99"/>
      <c r="D139" s="99"/>
      <c r="E139" s="99"/>
    </row>
    <row r="140" spans="1:5" x14ac:dyDescent="0.2">
      <c r="A140" s="121"/>
      <c r="B140" s="99"/>
      <c r="C140" s="99"/>
      <c r="D140" s="99"/>
      <c r="E140" s="99"/>
    </row>
    <row r="141" spans="1:5" x14ac:dyDescent="0.2">
      <c r="A141" s="121"/>
      <c r="B141" s="99"/>
      <c r="C141" s="99"/>
      <c r="D141" s="99"/>
      <c r="E141" s="99"/>
    </row>
    <row r="142" spans="1:5" x14ac:dyDescent="0.2">
      <c r="A142" s="121"/>
      <c r="B142" s="99"/>
      <c r="C142" s="99"/>
      <c r="D142" s="99"/>
      <c r="E142" s="99"/>
    </row>
    <row r="143" spans="1:5" x14ac:dyDescent="0.2">
      <c r="A143" s="121"/>
      <c r="B143" s="99"/>
      <c r="C143" s="99"/>
      <c r="D143" s="99"/>
      <c r="E143" s="99"/>
    </row>
    <row r="144" spans="1:5" x14ac:dyDescent="0.2">
      <c r="A144" s="121"/>
      <c r="B144" s="99"/>
      <c r="C144" s="99"/>
      <c r="D144" s="99"/>
      <c r="E144" s="99"/>
    </row>
    <row r="145" spans="1:5" x14ac:dyDescent="0.2">
      <c r="A145" s="121"/>
      <c r="B145" s="99"/>
      <c r="C145" s="99"/>
      <c r="D145" s="99"/>
      <c r="E145" s="99"/>
    </row>
    <row r="146" spans="1:5" x14ac:dyDescent="0.2">
      <c r="A146" s="121"/>
      <c r="B146" s="99"/>
      <c r="C146" s="99"/>
      <c r="D146" s="99"/>
      <c r="E146" s="99"/>
    </row>
    <row r="147" spans="1:5" x14ac:dyDescent="0.2">
      <c r="A147" s="121"/>
      <c r="B147" s="99"/>
      <c r="C147" s="99"/>
      <c r="D147" s="99"/>
      <c r="E147" s="99"/>
    </row>
    <row r="148" spans="1:5" x14ac:dyDescent="0.2">
      <c r="A148" s="121"/>
      <c r="B148" s="99"/>
      <c r="C148" s="99"/>
      <c r="D148" s="99"/>
      <c r="E148" s="99"/>
    </row>
    <row r="149" spans="1:5" x14ac:dyDescent="0.2">
      <c r="A149" s="121"/>
      <c r="B149" s="99"/>
      <c r="C149" s="99"/>
      <c r="D149" s="99"/>
      <c r="E149" s="99"/>
    </row>
    <row r="150" spans="1:5" x14ac:dyDescent="0.2">
      <c r="A150" s="121"/>
      <c r="B150" s="99"/>
      <c r="C150" s="99"/>
      <c r="D150" s="99"/>
      <c r="E150" s="99"/>
    </row>
    <row r="151" spans="1:5" x14ac:dyDescent="0.2">
      <c r="A151" s="121"/>
      <c r="B151" s="99"/>
      <c r="C151" s="99"/>
      <c r="D151" s="99"/>
      <c r="E151" s="99"/>
    </row>
    <row r="152" spans="1:5" x14ac:dyDescent="0.2">
      <c r="A152" s="121"/>
      <c r="B152" s="99"/>
      <c r="C152" s="99"/>
      <c r="D152" s="99"/>
      <c r="E152" s="99"/>
    </row>
    <row r="153" spans="1:5" x14ac:dyDescent="0.2">
      <c r="A153" s="121"/>
      <c r="B153" s="99"/>
      <c r="C153" s="99"/>
      <c r="D153" s="99"/>
      <c r="E153" s="99"/>
    </row>
    <row r="154" spans="1:5" x14ac:dyDescent="0.2">
      <c r="A154" s="121"/>
      <c r="B154" s="99"/>
      <c r="C154" s="99"/>
      <c r="D154" s="99"/>
      <c r="E154" s="99"/>
    </row>
    <row r="155" spans="1:5" x14ac:dyDescent="0.2">
      <c r="A155" s="121"/>
      <c r="B155" s="99"/>
      <c r="C155" s="99"/>
      <c r="D155" s="99"/>
      <c r="E155" s="99"/>
    </row>
    <row r="156" spans="1:5" x14ac:dyDescent="0.2">
      <c r="A156" s="121"/>
      <c r="B156" s="99"/>
      <c r="C156" s="99"/>
      <c r="D156" s="99"/>
      <c r="E156" s="99"/>
    </row>
    <row r="157" spans="1:5" x14ac:dyDescent="0.2">
      <c r="A157" s="121"/>
      <c r="B157" s="99"/>
      <c r="C157" s="99"/>
      <c r="D157" s="99"/>
      <c r="E157" s="99"/>
    </row>
    <row r="158" spans="1:5" x14ac:dyDescent="0.2">
      <c r="A158" s="121"/>
      <c r="B158" s="99"/>
      <c r="C158" s="99"/>
      <c r="D158" s="99"/>
      <c r="E158" s="99"/>
    </row>
    <row r="159" spans="1:5" x14ac:dyDescent="0.2">
      <c r="A159" s="121"/>
      <c r="B159" s="99"/>
      <c r="C159" s="99"/>
      <c r="D159" s="99"/>
      <c r="E159" s="99"/>
    </row>
    <row r="160" spans="1:5" x14ac:dyDescent="0.2">
      <c r="A160" s="121"/>
      <c r="B160" s="99"/>
      <c r="C160" s="99"/>
      <c r="D160" s="99"/>
      <c r="E160" s="99"/>
    </row>
    <row r="161" spans="1:5" x14ac:dyDescent="0.2">
      <c r="A161" s="121"/>
      <c r="B161" s="99"/>
      <c r="C161" s="99"/>
      <c r="D161" s="99"/>
      <c r="E161" s="99"/>
    </row>
    <row r="162" spans="1:5" x14ac:dyDescent="0.2">
      <c r="A162" s="121"/>
      <c r="B162" s="99"/>
      <c r="C162" s="99"/>
      <c r="D162" s="99"/>
      <c r="E162" s="99"/>
    </row>
    <row r="163" spans="1:5" x14ac:dyDescent="0.2">
      <c r="A163" s="121"/>
      <c r="B163" s="99"/>
      <c r="C163" s="99"/>
      <c r="D163" s="99"/>
      <c r="E163" s="99"/>
    </row>
    <row r="164" spans="1:5" x14ac:dyDescent="0.2">
      <c r="A164" s="121"/>
      <c r="B164" s="99"/>
      <c r="C164" s="99"/>
      <c r="D164" s="99"/>
      <c r="E164" s="99"/>
    </row>
    <row r="165" spans="1:5" x14ac:dyDescent="0.2">
      <c r="A165" s="121"/>
      <c r="B165" s="99"/>
      <c r="C165" s="99"/>
      <c r="D165" s="99"/>
      <c r="E165" s="99"/>
    </row>
    <row r="166" spans="1:5" x14ac:dyDescent="0.2">
      <c r="A166" s="121"/>
      <c r="B166" s="99"/>
      <c r="C166" s="99"/>
      <c r="D166" s="99"/>
      <c r="E166" s="99"/>
    </row>
    <row r="167" spans="1:5" x14ac:dyDescent="0.2">
      <c r="A167" s="121"/>
      <c r="B167" s="99"/>
      <c r="C167" s="99"/>
      <c r="D167" s="99"/>
      <c r="E167" s="99"/>
    </row>
    <row r="168" spans="1:5" x14ac:dyDescent="0.2">
      <c r="A168" s="121"/>
      <c r="B168" s="99"/>
      <c r="C168" s="99"/>
      <c r="D168" s="99"/>
      <c r="E168" s="99"/>
    </row>
    <row r="169" spans="1:5" x14ac:dyDescent="0.2">
      <c r="A169" s="121"/>
      <c r="B169" s="99"/>
      <c r="C169" s="99"/>
      <c r="D169" s="99"/>
      <c r="E169" s="99"/>
    </row>
    <row r="170" spans="1:5" x14ac:dyDescent="0.2">
      <c r="A170" s="121"/>
      <c r="B170" s="99"/>
      <c r="C170" s="99"/>
      <c r="D170" s="99"/>
      <c r="E170" s="99"/>
    </row>
    <row r="171" spans="1:5" x14ac:dyDescent="0.2">
      <c r="A171" s="121"/>
      <c r="B171" s="99"/>
      <c r="C171" s="99"/>
      <c r="D171" s="99"/>
      <c r="E171" s="99"/>
    </row>
    <row r="172" spans="1:5" x14ac:dyDescent="0.2">
      <c r="A172" s="121"/>
      <c r="B172" s="99"/>
      <c r="C172" s="99"/>
      <c r="D172" s="99"/>
      <c r="E172" s="99"/>
    </row>
    <row r="173" spans="1:5" x14ac:dyDescent="0.2">
      <c r="A173" s="121"/>
      <c r="B173" s="99"/>
      <c r="C173" s="99"/>
      <c r="D173" s="99"/>
      <c r="E173" s="99"/>
    </row>
    <row r="174" spans="1:5" x14ac:dyDescent="0.2">
      <c r="A174" s="121"/>
      <c r="B174" s="99"/>
      <c r="C174" s="99"/>
      <c r="D174" s="99"/>
      <c r="E174" s="99"/>
    </row>
    <row r="175" spans="1:5" x14ac:dyDescent="0.2">
      <c r="A175" s="121"/>
      <c r="B175" s="99"/>
      <c r="C175" s="99"/>
      <c r="D175" s="99"/>
      <c r="E175" s="99"/>
    </row>
    <row r="176" spans="1:5" x14ac:dyDescent="0.2">
      <c r="A176" s="121"/>
      <c r="B176" s="99"/>
      <c r="C176" s="99"/>
      <c r="D176" s="99"/>
      <c r="E176" s="99"/>
    </row>
    <row r="177" spans="1:5" x14ac:dyDescent="0.2">
      <c r="A177" s="121"/>
      <c r="B177" s="99"/>
      <c r="C177" s="99"/>
      <c r="D177" s="99"/>
      <c r="E177" s="99"/>
    </row>
    <row r="178" spans="1:5" x14ac:dyDescent="0.2">
      <c r="A178" s="121"/>
      <c r="B178" s="99"/>
      <c r="C178" s="99"/>
      <c r="D178" s="99"/>
      <c r="E178" s="99"/>
    </row>
    <row r="179" spans="1:5" x14ac:dyDescent="0.2">
      <c r="A179" s="121"/>
      <c r="B179" s="99"/>
      <c r="C179" s="99"/>
      <c r="D179" s="99"/>
      <c r="E179" s="99"/>
    </row>
    <row r="180" spans="1:5" x14ac:dyDescent="0.2">
      <c r="A180" s="121"/>
      <c r="B180" s="99"/>
      <c r="C180" s="99"/>
      <c r="D180" s="99"/>
      <c r="E180" s="99"/>
    </row>
    <row r="181" spans="1:5" x14ac:dyDescent="0.2">
      <c r="A181" s="121"/>
      <c r="B181" s="99"/>
      <c r="C181" s="99"/>
      <c r="D181" s="99"/>
      <c r="E181" s="99"/>
    </row>
    <row r="182" spans="1:5" x14ac:dyDescent="0.2">
      <c r="A182" s="121"/>
      <c r="B182" s="99"/>
      <c r="C182" s="99"/>
      <c r="D182" s="99"/>
      <c r="E182" s="99"/>
    </row>
    <row r="183" spans="1:5" x14ac:dyDescent="0.2">
      <c r="A183" s="121"/>
      <c r="B183" s="99"/>
      <c r="C183" s="99"/>
      <c r="D183" s="99"/>
      <c r="E183" s="99"/>
    </row>
    <row r="184" spans="1:5" x14ac:dyDescent="0.2">
      <c r="A184" s="121"/>
      <c r="B184" s="99"/>
      <c r="C184" s="99"/>
      <c r="D184" s="99"/>
      <c r="E184" s="99"/>
    </row>
    <row r="185" spans="1:5" x14ac:dyDescent="0.2">
      <c r="A185" s="121"/>
      <c r="B185" s="99"/>
      <c r="C185" s="99"/>
      <c r="D185" s="99"/>
      <c r="E185" s="99"/>
    </row>
    <row r="186" spans="1:5" x14ac:dyDescent="0.2">
      <c r="A186" s="121"/>
      <c r="B186" s="99"/>
      <c r="C186" s="99"/>
      <c r="D186" s="99"/>
      <c r="E186" s="99"/>
    </row>
    <row r="187" spans="1:5" x14ac:dyDescent="0.2">
      <c r="A187" s="121"/>
      <c r="B187" s="99"/>
      <c r="C187" s="99"/>
      <c r="D187" s="99"/>
      <c r="E187" s="99"/>
    </row>
    <row r="188" spans="1:5" x14ac:dyDescent="0.2">
      <c r="A188" s="121"/>
      <c r="B188" s="99"/>
      <c r="C188" s="99"/>
      <c r="D188" s="99"/>
      <c r="E188" s="99"/>
    </row>
    <row r="189" spans="1:5" x14ac:dyDescent="0.2">
      <c r="A189" s="121"/>
      <c r="B189" s="99"/>
      <c r="C189" s="99"/>
      <c r="D189" s="99"/>
      <c r="E189" s="99"/>
    </row>
    <row r="190" spans="1:5" x14ac:dyDescent="0.2">
      <c r="A190" s="121"/>
      <c r="B190" s="99"/>
      <c r="C190" s="99"/>
      <c r="D190" s="99"/>
      <c r="E190" s="99"/>
    </row>
    <row r="191" spans="1:5" x14ac:dyDescent="0.2">
      <c r="A191" s="121"/>
      <c r="B191" s="99"/>
      <c r="C191" s="99"/>
      <c r="D191" s="99"/>
      <c r="E191" s="99"/>
    </row>
    <row r="192" spans="1:5" x14ac:dyDescent="0.2">
      <c r="A192" s="121"/>
      <c r="B192" s="99"/>
      <c r="C192" s="99"/>
      <c r="D192" s="99"/>
      <c r="E192" s="99"/>
    </row>
    <row r="193" spans="1:5" x14ac:dyDescent="0.2">
      <c r="A193" s="121"/>
      <c r="B193" s="99"/>
      <c r="C193" s="99"/>
      <c r="D193" s="99"/>
      <c r="E193" s="99"/>
    </row>
    <row r="194" spans="1:5" x14ac:dyDescent="0.2">
      <c r="A194" s="121"/>
      <c r="B194" s="99"/>
      <c r="C194" s="99"/>
      <c r="D194" s="99"/>
      <c r="E194" s="99"/>
    </row>
    <row r="195" spans="1:5" x14ac:dyDescent="0.2">
      <c r="A195" s="121"/>
      <c r="B195" s="99"/>
      <c r="C195" s="99"/>
      <c r="D195" s="99"/>
      <c r="E195" s="99"/>
    </row>
    <row r="196" spans="1:5" x14ac:dyDescent="0.2">
      <c r="A196" s="121"/>
      <c r="B196" s="99"/>
      <c r="C196" s="99"/>
      <c r="D196" s="99"/>
      <c r="E196" s="99"/>
    </row>
    <row r="197" spans="1:5" x14ac:dyDescent="0.2">
      <c r="A197" s="121"/>
      <c r="B197" s="99"/>
      <c r="C197" s="99"/>
      <c r="D197" s="99"/>
      <c r="E197" s="99"/>
    </row>
    <row r="198" spans="1:5" x14ac:dyDescent="0.2">
      <c r="A198" s="121"/>
      <c r="B198" s="99"/>
      <c r="C198" s="99"/>
      <c r="D198" s="99"/>
      <c r="E198" s="99"/>
    </row>
    <row r="199" spans="1:5" x14ac:dyDescent="0.2">
      <c r="A199" s="121"/>
      <c r="B199" s="99"/>
      <c r="C199" s="99"/>
      <c r="D199" s="99"/>
      <c r="E199" s="99"/>
    </row>
    <row r="200" spans="1:5" x14ac:dyDescent="0.2">
      <c r="A200" s="121"/>
      <c r="B200" s="99"/>
      <c r="C200" s="99"/>
      <c r="D200" s="99"/>
      <c r="E200" s="99"/>
    </row>
    <row r="201" spans="1:5" x14ac:dyDescent="0.2">
      <c r="A201" s="121"/>
      <c r="B201" s="99"/>
      <c r="C201" s="99"/>
      <c r="D201" s="99"/>
      <c r="E201" s="99"/>
    </row>
    <row r="202" spans="1:5" x14ac:dyDescent="0.2">
      <c r="A202" s="121"/>
      <c r="B202" s="99"/>
      <c r="C202" s="99"/>
      <c r="D202" s="99"/>
      <c r="E202" s="99"/>
    </row>
    <row r="203" spans="1:5" x14ac:dyDescent="0.2">
      <c r="A203" s="121"/>
      <c r="B203" s="99"/>
      <c r="C203" s="99"/>
      <c r="D203" s="99"/>
      <c r="E203" s="99"/>
    </row>
    <row r="204" spans="1:5" x14ac:dyDescent="0.2">
      <c r="A204" s="121"/>
      <c r="B204" s="99"/>
      <c r="C204" s="99"/>
      <c r="D204" s="99"/>
      <c r="E204" s="99"/>
    </row>
    <row r="205" spans="1:5" x14ac:dyDescent="0.2">
      <c r="A205" s="121"/>
      <c r="B205" s="99"/>
      <c r="C205" s="99"/>
      <c r="D205" s="99"/>
      <c r="E205" s="99"/>
    </row>
    <row r="206" spans="1:5" x14ac:dyDescent="0.2">
      <c r="A206" s="121"/>
      <c r="B206" s="99"/>
      <c r="C206" s="99"/>
      <c r="D206" s="99"/>
      <c r="E206" s="99"/>
    </row>
    <row r="207" spans="1:5" x14ac:dyDescent="0.2">
      <c r="A207" s="121"/>
      <c r="B207" s="99"/>
      <c r="C207" s="99"/>
      <c r="D207" s="99"/>
      <c r="E207" s="99"/>
    </row>
    <row r="208" spans="1:5" x14ac:dyDescent="0.2">
      <c r="A208" s="121"/>
      <c r="B208" s="99"/>
      <c r="C208" s="99"/>
      <c r="D208" s="99"/>
      <c r="E208" s="99"/>
    </row>
    <row r="209" spans="1:5" x14ac:dyDescent="0.2">
      <c r="A209" s="121"/>
      <c r="B209" s="99"/>
      <c r="C209" s="99"/>
      <c r="D209" s="99"/>
      <c r="E209" s="99"/>
    </row>
    <row r="210" spans="1:5" x14ac:dyDescent="0.2">
      <c r="A210" s="121"/>
      <c r="B210" s="99"/>
      <c r="C210" s="99"/>
      <c r="D210" s="99"/>
      <c r="E210" s="99"/>
    </row>
    <row r="211" spans="1:5" x14ac:dyDescent="0.2">
      <c r="A211" s="121"/>
      <c r="B211" s="99"/>
      <c r="C211" s="99"/>
      <c r="D211" s="99"/>
      <c r="E211" s="99"/>
    </row>
    <row r="212" spans="1:5" x14ac:dyDescent="0.2">
      <c r="A212" s="121"/>
      <c r="B212" s="99"/>
      <c r="C212" s="99"/>
      <c r="D212" s="99"/>
      <c r="E212" s="99"/>
    </row>
    <row r="213" spans="1:5" x14ac:dyDescent="0.2">
      <c r="A213" s="121"/>
      <c r="B213" s="99"/>
      <c r="C213" s="99"/>
      <c r="D213" s="99"/>
      <c r="E213" s="99"/>
    </row>
    <row r="214" spans="1:5" x14ac:dyDescent="0.2">
      <c r="A214" s="121"/>
      <c r="B214" s="99"/>
      <c r="C214" s="99"/>
      <c r="D214" s="99"/>
      <c r="E214" s="99"/>
    </row>
    <row r="215" spans="1:5" x14ac:dyDescent="0.2">
      <c r="A215" s="121"/>
      <c r="B215" s="99"/>
      <c r="C215" s="99"/>
      <c r="D215" s="99"/>
      <c r="E215" s="99"/>
    </row>
    <row r="216" spans="1:5" x14ac:dyDescent="0.2">
      <c r="A216" s="121"/>
      <c r="B216" s="99"/>
      <c r="C216" s="99"/>
      <c r="D216" s="99"/>
      <c r="E216" s="99"/>
    </row>
    <row r="217" spans="1:5" x14ac:dyDescent="0.2">
      <c r="A217" s="121"/>
      <c r="B217" s="99"/>
      <c r="C217" s="99"/>
      <c r="D217" s="99"/>
      <c r="E217" s="99"/>
    </row>
    <row r="218" spans="1:5" x14ac:dyDescent="0.2">
      <c r="A218" s="121"/>
      <c r="B218" s="99"/>
      <c r="C218" s="99"/>
      <c r="D218" s="99"/>
      <c r="E218" s="99"/>
    </row>
    <row r="219" spans="1:5" x14ac:dyDescent="0.2">
      <c r="A219" s="121"/>
      <c r="B219" s="99"/>
      <c r="C219" s="99"/>
      <c r="D219" s="99"/>
      <c r="E219" s="99"/>
    </row>
    <row r="220" spans="1:5" x14ac:dyDescent="0.2">
      <c r="A220" s="121"/>
      <c r="B220" s="99"/>
      <c r="C220" s="99"/>
      <c r="D220" s="99"/>
      <c r="E220" s="99"/>
    </row>
    <row r="221" spans="1:5" x14ac:dyDescent="0.2">
      <c r="A221" s="121"/>
      <c r="B221" s="99"/>
      <c r="C221" s="99"/>
      <c r="D221" s="99"/>
      <c r="E221" s="99"/>
    </row>
    <row r="222" spans="1:5" x14ac:dyDescent="0.2">
      <c r="A222" s="121"/>
      <c r="B222" s="99"/>
      <c r="C222" s="99"/>
      <c r="D222" s="99"/>
      <c r="E222" s="99"/>
    </row>
    <row r="223" spans="1:5" x14ac:dyDescent="0.2">
      <c r="A223" s="121"/>
      <c r="B223" s="99"/>
      <c r="C223" s="99"/>
      <c r="D223" s="99"/>
      <c r="E223" s="99"/>
    </row>
    <row r="224" spans="1:5" x14ac:dyDescent="0.2">
      <c r="A224" s="121"/>
      <c r="B224" s="99"/>
      <c r="C224" s="99"/>
      <c r="D224" s="99"/>
      <c r="E224" s="99"/>
    </row>
    <row r="225" spans="1:5" x14ac:dyDescent="0.2">
      <c r="A225" s="121"/>
      <c r="B225" s="99"/>
      <c r="C225" s="99"/>
      <c r="D225" s="99"/>
      <c r="E225" s="99"/>
    </row>
    <row r="226" spans="1:5" x14ac:dyDescent="0.2">
      <c r="A226" s="121"/>
      <c r="B226" s="99"/>
      <c r="C226" s="99"/>
      <c r="D226" s="99"/>
      <c r="E226" s="99"/>
    </row>
    <row r="227" spans="1:5" x14ac:dyDescent="0.2">
      <c r="A227" s="121"/>
      <c r="B227" s="99"/>
      <c r="C227" s="99"/>
      <c r="D227" s="99"/>
      <c r="E227" s="99"/>
    </row>
    <row r="228" spans="1:5" x14ac:dyDescent="0.2">
      <c r="A228" s="121"/>
      <c r="B228" s="99"/>
      <c r="C228" s="99"/>
      <c r="D228" s="99"/>
      <c r="E228" s="99"/>
    </row>
    <row r="229" spans="1:5" x14ac:dyDescent="0.2">
      <c r="A229" s="121"/>
      <c r="B229" s="99"/>
      <c r="C229" s="99"/>
      <c r="D229" s="99"/>
      <c r="E229" s="99"/>
    </row>
    <row r="230" spans="1:5" x14ac:dyDescent="0.2">
      <c r="A230" s="121"/>
      <c r="B230" s="99"/>
      <c r="C230" s="99"/>
      <c r="D230" s="99"/>
      <c r="E230" s="99"/>
    </row>
    <row r="231" spans="1:5" x14ac:dyDescent="0.2">
      <c r="A231" s="121"/>
      <c r="B231" s="99"/>
      <c r="C231" s="99"/>
      <c r="D231" s="99"/>
      <c r="E231" s="99"/>
    </row>
    <row r="232" spans="1:5" x14ac:dyDescent="0.2">
      <c r="A232" s="121"/>
      <c r="B232" s="99"/>
      <c r="C232" s="99"/>
      <c r="D232" s="99"/>
      <c r="E232" s="99"/>
    </row>
    <row r="233" spans="1:5" x14ac:dyDescent="0.2">
      <c r="A233" s="121"/>
      <c r="B233" s="99"/>
      <c r="C233" s="99"/>
      <c r="D233" s="99"/>
      <c r="E233" s="99"/>
    </row>
    <row r="234" spans="1:5" x14ac:dyDescent="0.2">
      <c r="A234" s="121"/>
      <c r="B234" s="99"/>
      <c r="C234" s="99"/>
      <c r="D234" s="99"/>
      <c r="E234" s="99"/>
    </row>
    <row r="235" spans="1:5" x14ac:dyDescent="0.2">
      <c r="A235" s="121"/>
      <c r="B235" s="99"/>
      <c r="C235" s="99"/>
      <c r="D235" s="99"/>
      <c r="E235" s="99"/>
    </row>
    <row r="236" spans="1:5" x14ac:dyDescent="0.2">
      <c r="A236" s="121"/>
      <c r="B236" s="99"/>
      <c r="C236" s="99"/>
      <c r="D236" s="99"/>
      <c r="E236" s="99"/>
    </row>
    <row r="237" spans="1:5" x14ac:dyDescent="0.2">
      <c r="A237" s="121"/>
      <c r="B237" s="99"/>
      <c r="C237" s="99"/>
      <c r="D237" s="99"/>
      <c r="E237" s="99"/>
    </row>
    <row r="238" spans="1:5" x14ac:dyDescent="0.2">
      <c r="A238" s="121"/>
      <c r="B238" s="99"/>
      <c r="C238" s="99"/>
      <c r="D238" s="99"/>
      <c r="E238" s="99"/>
    </row>
    <row r="239" spans="1:5" x14ac:dyDescent="0.2">
      <c r="A239" s="121"/>
      <c r="B239" s="99"/>
      <c r="C239" s="99"/>
      <c r="D239" s="99"/>
      <c r="E239" s="99"/>
    </row>
    <row r="240" spans="1:5" x14ac:dyDescent="0.2">
      <c r="A240" s="121"/>
      <c r="B240" s="99"/>
      <c r="C240" s="99"/>
      <c r="D240" s="99"/>
      <c r="E240" s="99"/>
    </row>
    <row r="241" spans="1:5" x14ac:dyDescent="0.2">
      <c r="A241" s="121"/>
      <c r="B241" s="99"/>
      <c r="C241" s="99"/>
      <c r="D241" s="99"/>
      <c r="E241" s="99"/>
    </row>
    <row r="242" spans="1:5" x14ac:dyDescent="0.2">
      <c r="A242" s="121"/>
      <c r="B242" s="99"/>
      <c r="C242" s="99"/>
      <c r="D242" s="99"/>
      <c r="E242" s="99"/>
    </row>
    <row r="243" spans="1:5" x14ac:dyDescent="0.2">
      <c r="A243" s="121"/>
      <c r="B243" s="99"/>
      <c r="C243" s="99"/>
      <c r="D243" s="99"/>
      <c r="E243" s="99"/>
    </row>
    <row r="244" spans="1:5" x14ac:dyDescent="0.2">
      <c r="A244" s="121"/>
      <c r="B244" s="99"/>
      <c r="C244" s="99"/>
      <c r="D244" s="99"/>
      <c r="E244" s="99"/>
    </row>
    <row r="245" spans="1:5" x14ac:dyDescent="0.2">
      <c r="A245" s="121"/>
      <c r="B245" s="99"/>
      <c r="C245" s="99"/>
      <c r="D245" s="99"/>
      <c r="E245" s="99"/>
    </row>
    <row r="246" spans="1:5" x14ac:dyDescent="0.2">
      <c r="A246" s="121"/>
      <c r="B246" s="99"/>
      <c r="C246" s="99"/>
      <c r="D246" s="99"/>
      <c r="E246" s="99"/>
    </row>
    <row r="247" spans="1:5" x14ac:dyDescent="0.2">
      <c r="A247" s="121"/>
      <c r="B247" s="99"/>
      <c r="C247" s="99"/>
      <c r="D247" s="99"/>
      <c r="E247" s="99"/>
    </row>
    <row r="248" spans="1:5" x14ac:dyDescent="0.2">
      <c r="A248" s="121"/>
      <c r="B248" s="99"/>
      <c r="C248" s="99"/>
      <c r="D248" s="99"/>
      <c r="E248" s="99"/>
    </row>
    <row r="249" spans="1:5" x14ac:dyDescent="0.2">
      <c r="A249" s="121"/>
      <c r="B249" s="99"/>
      <c r="C249" s="99"/>
      <c r="D249" s="99"/>
      <c r="E249" s="99"/>
    </row>
    <row r="250" spans="1:5" x14ac:dyDescent="0.2">
      <c r="A250" s="121"/>
      <c r="B250" s="99"/>
      <c r="C250" s="99"/>
      <c r="D250" s="99"/>
      <c r="E250" s="99"/>
    </row>
    <row r="251" spans="1:5" x14ac:dyDescent="0.2">
      <c r="A251" s="121"/>
      <c r="B251" s="99"/>
      <c r="C251" s="99"/>
      <c r="D251" s="99"/>
      <c r="E251" s="99"/>
    </row>
    <row r="252" spans="1:5" x14ac:dyDescent="0.2">
      <c r="A252" s="121"/>
      <c r="B252" s="99"/>
      <c r="C252" s="99"/>
      <c r="D252" s="99"/>
      <c r="E252" s="99"/>
    </row>
    <row r="253" spans="1:5" x14ac:dyDescent="0.2">
      <c r="A253" s="121"/>
      <c r="B253" s="99"/>
      <c r="C253" s="99"/>
      <c r="D253" s="99"/>
      <c r="E253" s="99"/>
    </row>
    <row r="254" spans="1:5" x14ac:dyDescent="0.2">
      <c r="A254" s="121"/>
      <c r="B254" s="99"/>
      <c r="C254" s="99"/>
      <c r="D254" s="99"/>
      <c r="E254" s="99"/>
    </row>
    <row r="255" spans="1:5" x14ac:dyDescent="0.2">
      <c r="A255" s="121"/>
      <c r="B255" s="99"/>
      <c r="C255" s="99"/>
      <c r="D255" s="99"/>
      <c r="E255" s="99"/>
    </row>
    <row r="256" spans="1:5" x14ac:dyDescent="0.2">
      <c r="A256" s="121"/>
      <c r="B256" s="99"/>
      <c r="C256" s="99"/>
      <c r="D256" s="99"/>
      <c r="E256" s="99"/>
    </row>
    <row r="257" spans="1:5" x14ac:dyDescent="0.2">
      <c r="A257" s="121"/>
      <c r="B257" s="99"/>
      <c r="C257" s="99"/>
      <c r="D257" s="99"/>
      <c r="E257" s="99"/>
    </row>
    <row r="258" spans="1:5" x14ac:dyDescent="0.2">
      <c r="A258" s="121"/>
      <c r="B258" s="99"/>
      <c r="C258" s="99"/>
      <c r="D258" s="99"/>
      <c r="E258" s="99"/>
    </row>
    <row r="259" spans="1:5" x14ac:dyDescent="0.2">
      <c r="A259" s="121"/>
      <c r="B259" s="99"/>
      <c r="C259" s="99"/>
      <c r="D259" s="99"/>
      <c r="E259" s="99"/>
    </row>
    <row r="260" spans="1:5" x14ac:dyDescent="0.2">
      <c r="A260" s="121"/>
      <c r="B260" s="99"/>
      <c r="C260" s="99"/>
      <c r="D260" s="99"/>
      <c r="E260" s="99"/>
    </row>
    <row r="261" spans="1:5" x14ac:dyDescent="0.2">
      <c r="A261" s="121"/>
      <c r="B261" s="99"/>
      <c r="C261" s="99"/>
      <c r="D261" s="99"/>
      <c r="E261" s="99"/>
    </row>
    <row r="262" spans="1:5" x14ac:dyDescent="0.2">
      <c r="A262" s="121"/>
      <c r="B262" s="99"/>
      <c r="C262" s="99"/>
      <c r="D262" s="99"/>
      <c r="E262" s="99"/>
    </row>
    <row r="263" spans="1:5" x14ac:dyDescent="0.2">
      <c r="A263" s="121"/>
      <c r="B263" s="99"/>
      <c r="C263" s="99"/>
      <c r="D263" s="99"/>
      <c r="E263" s="99"/>
    </row>
    <row r="264" spans="1:5" x14ac:dyDescent="0.2">
      <c r="A264" s="121"/>
      <c r="B264" s="99"/>
      <c r="C264" s="99"/>
      <c r="D264" s="99"/>
      <c r="E264" s="99"/>
    </row>
    <row r="265" spans="1:5" x14ac:dyDescent="0.2">
      <c r="A265" s="121"/>
      <c r="B265" s="99"/>
      <c r="C265" s="99"/>
      <c r="D265" s="99"/>
      <c r="E265" s="99"/>
    </row>
    <row r="266" spans="1:5" x14ac:dyDescent="0.2">
      <c r="A266" s="121"/>
      <c r="B266" s="99"/>
      <c r="C266" s="99"/>
      <c r="D266" s="99"/>
      <c r="E266" s="99"/>
    </row>
    <row r="267" spans="1:5" x14ac:dyDescent="0.2">
      <c r="A267" s="121"/>
      <c r="B267" s="99"/>
      <c r="C267" s="99"/>
      <c r="D267" s="99"/>
      <c r="E267" s="99"/>
    </row>
    <row r="268" spans="1:5" x14ac:dyDescent="0.2">
      <c r="A268" s="121"/>
      <c r="B268" s="99"/>
      <c r="C268" s="99"/>
      <c r="D268" s="99"/>
      <c r="E268" s="99"/>
    </row>
    <row r="269" spans="1:5" x14ac:dyDescent="0.2">
      <c r="A269" s="121"/>
      <c r="B269" s="99"/>
      <c r="C269" s="99"/>
      <c r="D269" s="99"/>
      <c r="E269" s="99"/>
    </row>
    <row r="270" spans="1:5" x14ac:dyDescent="0.2">
      <c r="A270" s="121"/>
      <c r="B270" s="99"/>
      <c r="C270" s="99"/>
      <c r="D270" s="99"/>
      <c r="E270" s="99"/>
    </row>
    <row r="271" spans="1:5" x14ac:dyDescent="0.2">
      <c r="A271" s="121"/>
      <c r="B271" s="99"/>
      <c r="C271" s="99"/>
      <c r="D271" s="99"/>
      <c r="E271" s="99"/>
    </row>
    <row r="272" spans="1:5" x14ac:dyDescent="0.2">
      <c r="A272" s="121"/>
      <c r="B272" s="99"/>
      <c r="C272" s="99"/>
      <c r="D272" s="99"/>
      <c r="E272" s="99"/>
    </row>
    <row r="273" spans="1:5" x14ac:dyDescent="0.2">
      <c r="A273" s="121"/>
      <c r="B273" s="99"/>
      <c r="C273" s="99"/>
      <c r="D273" s="99"/>
      <c r="E273" s="99"/>
    </row>
    <row r="274" spans="1:5" x14ac:dyDescent="0.2">
      <c r="A274" s="121"/>
      <c r="B274" s="99"/>
      <c r="C274" s="99"/>
      <c r="D274" s="99"/>
      <c r="E274" s="99"/>
    </row>
    <row r="275" spans="1:5" x14ac:dyDescent="0.2">
      <c r="A275" s="121"/>
      <c r="B275" s="99"/>
      <c r="C275" s="99"/>
      <c r="D275" s="99"/>
      <c r="E275" s="99"/>
    </row>
    <row r="276" spans="1:5" x14ac:dyDescent="0.2">
      <c r="A276" s="121"/>
      <c r="B276" s="99"/>
      <c r="C276" s="99"/>
      <c r="D276" s="99"/>
      <c r="E276" s="99"/>
    </row>
    <row r="277" spans="1:5" x14ac:dyDescent="0.2">
      <c r="A277" s="121"/>
      <c r="B277" s="99"/>
      <c r="C277" s="99"/>
      <c r="D277" s="99"/>
      <c r="E277" s="99"/>
    </row>
    <row r="278" spans="1:5" x14ac:dyDescent="0.2">
      <c r="A278" s="121"/>
      <c r="B278" s="99"/>
      <c r="C278" s="99"/>
      <c r="D278" s="99"/>
      <c r="E278" s="99"/>
    </row>
    <row r="279" spans="1:5" x14ac:dyDescent="0.2">
      <c r="A279" s="121"/>
      <c r="B279" s="99"/>
      <c r="C279" s="99"/>
      <c r="D279" s="99"/>
      <c r="E279" s="99"/>
    </row>
    <row r="280" spans="1:5" x14ac:dyDescent="0.2">
      <c r="A280" s="121"/>
      <c r="B280" s="99"/>
      <c r="C280" s="99"/>
      <c r="D280" s="99"/>
      <c r="E280" s="99"/>
    </row>
    <row r="281" spans="1:5" x14ac:dyDescent="0.2">
      <c r="A281" s="121"/>
      <c r="B281" s="99"/>
      <c r="C281" s="99"/>
      <c r="D281" s="99"/>
      <c r="E281" s="99"/>
    </row>
    <row r="282" spans="1:5" x14ac:dyDescent="0.2">
      <c r="A282" s="121"/>
      <c r="B282" s="99"/>
      <c r="C282" s="99"/>
      <c r="D282" s="99"/>
      <c r="E282" s="99"/>
    </row>
    <row r="283" spans="1:5" x14ac:dyDescent="0.2">
      <c r="A283" s="121"/>
      <c r="B283" s="99"/>
      <c r="C283" s="99"/>
      <c r="D283" s="99"/>
      <c r="E283" s="99"/>
    </row>
    <row r="284" spans="1:5" x14ac:dyDescent="0.2">
      <c r="A284" s="121"/>
      <c r="B284" s="99"/>
      <c r="C284" s="99"/>
      <c r="D284" s="99"/>
      <c r="E284" s="99"/>
    </row>
    <row r="285" spans="1:5" x14ac:dyDescent="0.2">
      <c r="A285" s="121"/>
      <c r="B285" s="99"/>
      <c r="C285" s="99"/>
      <c r="D285" s="99"/>
      <c r="E285" s="99"/>
    </row>
    <row r="286" spans="1:5" x14ac:dyDescent="0.2">
      <c r="A286" s="121"/>
      <c r="B286" s="99"/>
      <c r="C286" s="99"/>
      <c r="D286" s="99"/>
      <c r="E286" s="99"/>
    </row>
    <row r="287" spans="1:5" x14ac:dyDescent="0.2">
      <c r="A287" s="121"/>
      <c r="B287" s="99"/>
      <c r="C287" s="99"/>
      <c r="D287" s="99"/>
      <c r="E287" s="99"/>
    </row>
    <row r="288" spans="1:5" x14ac:dyDescent="0.2">
      <c r="A288" s="121"/>
      <c r="B288" s="99"/>
      <c r="C288" s="99"/>
      <c r="D288" s="99"/>
      <c r="E288" s="99"/>
    </row>
    <row r="289" spans="1:5" x14ac:dyDescent="0.2">
      <c r="A289" s="121"/>
      <c r="B289" s="99"/>
      <c r="C289" s="99"/>
      <c r="D289" s="99"/>
      <c r="E289" s="99"/>
    </row>
    <row r="290" spans="1:5" x14ac:dyDescent="0.2">
      <c r="A290" s="121"/>
      <c r="B290" s="99"/>
      <c r="C290" s="99"/>
      <c r="D290" s="99"/>
      <c r="E290" s="99"/>
    </row>
    <row r="291" spans="1:5" x14ac:dyDescent="0.2">
      <c r="A291" s="121"/>
      <c r="B291" s="99"/>
      <c r="C291" s="99"/>
      <c r="D291" s="99"/>
      <c r="E291" s="99"/>
    </row>
    <row r="292" spans="1:5" x14ac:dyDescent="0.2">
      <c r="A292" s="121"/>
      <c r="B292" s="99"/>
      <c r="C292" s="99"/>
      <c r="D292" s="99"/>
      <c r="E292" s="99"/>
    </row>
    <row r="293" spans="1:5" x14ac:dyDescent="0.2">
      <c r="A293" s="121"/>
      <c r="B293" s="99"/>
      <c r="C293" s="99"/>
      <c r="D293" s="99"/>
      <c r="E293" s="99"/>
    </row>
    <row r="294" spans="1:5" x14ac:dyDescent="0.2">
      <c r="A294" s="121"/>
      <c r="B294" s="99"/>
      <c r="C294" s="99"/>
      <c r="D294" s="99"/>
      <c r="E294" s="99"/>
    </row>
    <row r="295" spans="1:5" x14ac:dyDescent="0.2">
      <c r="A295" s="121"/>
      <c r="B295" s="99"/>
      <c r="C295" s="99"/>
      <c r="D295" s="99"/>
      <c r="E295" s="99"/>
    </row>
    <row r="296" spans="1:5" x14ac:dyDescent="0.2">
      <c r="A296" s="121"/>
      <c r="B296" s="99"/>
      <c r="C296" s="99"/>
      <c r="D296" s="99"/>
      <c r="E296" s="99"/>
    </row>
    <row r="297" spans="1:5" x14ac:dyDescent="0.2">
      <c r="A297" s="121"/>
      <c r="B297" s="99"/>
      <c r="C297" s="99"/>
      <c r="D297" s="99"/>
      <c r="E297" s="99"/>
    </row>
    <row r="298" spans="1:5" x14ac:dyDescent="0.2">
      <c r="A298" s="121"/>
      <c r="B298" s="99"/>
      <c r="C298" s="99"/>
      <c r="D298" s="99"/>
      <c r="E298" s="99"/>
    </row>
    <row r="299" spans="1:5" x14ac:dyDescent="0.2">
      <c r="A299" s="121"/>
      <c r="B299" s="99"/>
      <c r="C299" s="99"/>
      <c r="D299" s="99"/>
      <c r="E299" s="99"/>
    </row>
    <row r="300" spans="1:5" x14ac:dyDescent="0.2">
      <c r="A300" s="121"/>
      <c r="B300" s="99"/>
      <c r="C300" s="99"/>
      <c r="D300" s="99"/>
      <c r="E300" s="99"/>
    </row>
    <row r="301" spans="1:5" x14ac:dyDescent="0.2">
      <c r="A301" s="121"/>
      <c r="B301" s="99"/>
      <c r="C301" s="99"/>
      <c r="D301" s="99"/>
      <c r="E301" s="99"/>
    </row>
    <row r="302" spans="1:5" x14ac:dyDescent="0.2">
      <c r="A302" s="121"/>
      <c r="B302" s="99"/>
      <c r="C302" s="99"/>
      <c r="D302" s="99"/>
      <c r="E302" s="99"/>
    </row>
    <row r="303" spans="1:5" x14ac:dyDescent="0.2">
      <c r="A303" s="121"/>
      <c r="B303" s="99"/>
      <c r="C303" s="99"/>
      <c r="D303" s="99"/>
      <c r="E303" s="99"/>
    </row>
    <row r="304" spans="1:5" x14ac:dyDescent="0.2">
      <c r="A304" s="121"/>
      <c r="B304" s="99"/>
      <c r="C304" s="99"/>
      <c r="D304" s="99"/>
      <c r="E304" s="99"/>
    </row>
    <row r="305" spans="1:5" x14ac:dyDescent="0.2">
      <c r="A305" s="121"/>
      <c r="B305" s="99"/>
      <c r="C305" s="99"/>
      <c r="D305" s="99"/>
      <c r="E305" s="99"/>
    </row>
    <row r="306" spans="1:5" x14ac:dyDescent="0.2">
      <c r="A306" s="121"/>
      <c r="B306" s="99"/>
      <c r="C306" s="99"/>
      <c r="D306" s="99"/>
      <c r="E306" s="99"/>
    </row>
    <row r="307" spans="1:5" x14ac:dyDescent="0.2">
      <c r="A307" s="121"/>
      <c r="B307" s="99"/>
      <c r="C307" s="99"/>
      <c r="D307" s="99"/>
      <c r="E307" s="99"/>
    </row>
    <row r="308" spans="1:5" x14ac:dyDescent="0.2">
      <c r="A308" s="121"/>
      <c r="B308" s="99"/>
      <c r="C308" s="99"/>
      <c r="D308" s="99"/>
      <c r="E308" s="99"/>
    </row>
    <row r="309" spans="1:5" x14ac:dyDescent="0.2">
      <c r="A309" s="121"/>
      <c r="B309" s="99"/>
      <c r="C309" s="99"/>
      <c r="D309" s="99"/>
      <c r="E309" s="99"/>
    </row>
    <row r="310" spans="1:5" x14ac:dyDescent="0.2">
      <c r="A310" s="121"/>
      <c r="B310" s="99"/>
      <c r="C310" s="99"/>
      <c r="D310" s="99"/>
      <c r="E310" s="99"/>
    </row>
    <row r="311" spans="1:5" x14ac:dyDescent="0.2">
      <c r="A311" s="121"/>
      <c r="B311" s="99"/>
      <c r="C311" s="99"/>
      <c r="D311" s="99"/>
      <c r="E311" s="99"/>
    </row>
    <row r="312" spans="1:5" x14ac:dyDescent="0.2">
      <c r="A312" s="121"/>
      <c r="B312" s="99"/>
      <c r="C312" s="99"/>
      <c r="D312" s="99"/>
      <c r="E312" s="99"/>
    </row>
    <row r="313" spans="1:5" x14ac:dyDescent="0.2">
      <c r="A313" s="121"/>
      <c r="B313" s="99"/>
      <c r="C313" s="99"/>
      <c r="D313" s="99"/>
      <c r="E313" s="99"/>
    </row>
    <row r="314" spans="1:5" x14ac:dyDescent="0.2">
      <c r="A314" s="121"/>
      <c r="B314" s="99"/>
      <c r="C314" s="99"/>
      <c r="D314" s="99"/>
      <c r="E314" s="99"/>
    </row>
    <row r="315" spans="1:5" x14ac:dyDescent="0.2">
      <c r="A315" s="121"/>
      <c r="B315" s="99"/>
      <c r="C315" s="99"/>
      <c r="D315" s="99"/>
      <c r="E315" s="99"/>
    </row>
    <row r="316" spans="1:5" x14ac:dyDescent="0.2">
      <c r="A316" s="121"/>
      <c r="B316" s="99"/>
      <c r="C316" s="99"/>
      <c r="D316" s="99"/>
      <c r="E316" s="99"/>
    </row>
    <row r="317" spans="1:5" x14ac:dyDescent="0.2">
      <c r="A317" s="121"/>
      <c r="B317" s="99"/>
      <c r="C317" s="99"/>
      <c r="D317" s="99"/>
      <c r="E317" s="99"/>
    </row>
    <row r="318" spans="1:5" x14ac:dyDescent="0.2">
      <c r="A318" s="121"/>
      <c r="B318" s="99"/>
      <c r="C318" s="99"/>
      <c r="D318" s="99"/>
      <c r="E318" s="99"/>
    </row>
    <row r="319" spans="1:5" x14ac:dyDescent="0.2">
      <c r="A319" s="121"/>
      <c r="B319" s="99"/>
      <c r="C319" s="99"/>
      <c r="D319" s="99"/>
      <c r="E319" s="99"/>
    </row>
    <row r="320" spans="1:5" x14ac:dyDescent="0.2">
      <c r="A320" s="121"/>
      <c r="B320" s="99"/>
      <c r="C320" s="99"/>
      <c r="D320" s="99"/>
      <c r="E320" s="99"/>
    </row>
    <row r="321" spans="1:5" x14ac:dyDescent="0.2">
      <c r="A321" s="121"/>
      <c r="B321" s="99"/>
      <c r="C321" s="99"/>
      <c r="D321" s="99"/>
      <c r="E321" s="99"/>
    </row>
    <row r="322" spans="1:5" x14ac:dyDescent="0.2">
      <c r="A322" s="121"/>
      <c r="B322" s="99"/>
      <c r="C322" s="99"/>
      <c r="D322" s="99"/>
      <c r="E322" s="99"/>
    </row>
  </sheetData>
  <mergeCells count="3">
    <mergeCell ref="A2:E2"/>
    <mergeCell ref="B4:E4"/>
    <mergeCell ref="A1:E1"/>
  </mergeCells>
  <pageMargins left="0.7" right="0.7" top="0.75" bottom="0.75" header="0.3" footer="0.3"/>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18"/>
  <sheetViews>
    <sheetView workbookViewId="0">
      <selection activeCell="B24" sqref="B24"/>
    </sheetView>
  </sheetViews>
  <sheetFormatPr defaultRowHeight="12.75" x14ac:dyDescent="0.2"/>
  <cols>
    <col min="1" max="1" width="33.7109375" customWidth="1"/>
    <col min="2" max="2" width="36.140625" customWidth="1"/>
  </cols>
  <sheetData>
    <row r="1" spans="1:3" ht="18" x14ac:dyDescent="0.25">
      <c r="A1" s="265" t="s">
        <v>237</v>
      </c>
      <c r="B1" s="265"/>
    </row>
    <row r="2" spans="1:3" x14ac:dyDescent="0.2">
      <c r="B2" s="6"/>
      <c r="C2" s="6"/>
    </row>
    <row r="3" spans="1:3" x14ac:dyDescent="0.2">
      <c r="A3" s="276" t="s">
        <v>295</v>
      </c>
      <c r="B3" s="276"/>
      <c r="C3" s="6"/>
    </row>
    <row r="5" spans="1:3" x14ac:dyDescent="0.2">
      <c r="B5" s="2"/>
    </row>
    <row r="6" spans="1:3" x14ac:dyDescent="0.2">
      <c r="A6" s="135" t="s">
        <v>293</v>
      </c>
      <c r="B6" s="119" t="s">
        <v>390</v>
      </c>
      <c r="C6" s="93"/>
    </row>
    <row r="7" spans="1:3" x14ac:dyDescent="0.2">
      <c r="A7" s="38"/>
      <c r="B7" s="2"/>
    </row>
    <row r="8" spans="1:3" x14ac:dyDescent="0.2">
      <c r="A8" s="136"/>
      <c r="B8" s="2"/>
    </row>
    <row r="9" spans="1:3" x14ac:dyDescent="0.2">
      <c r="A9" s="135" t="s">
        <v>294</v>
      </c>
      <c r="B9" s="211">
        <v>4327.75</v>
      </c>
    </row>
    <row r="10" spans="1:3" x14ac:dyDescent="0.2">
      <c r="A10" s="6"/>
      <c r="B10" s="134"/>
    </row>
    <row r="11" spans="1:3" x14ac:dyDescent="0.2">
      <c r="B11" s="2"/>
    </row>
    <row r="12" spans="1:3" ht="40.5" customHeight="1" x14ac:dyDescent="0.2">
      <c r="A12" s="277" t="s">
        <v>296</v>
      </c>
      <c r="B12" s="278"/>
    </row>
    <row r="13" spans="1:3" x14ac:dyDescent="0.2">
      <c r="A13" s="279"/>
      <c r="B13" s="280"/>
    </row>
    <row r="14" spans="1:3" x14ac:dyDescent="0.2">
      <c r="A14" s="272"/>
      <c r="B14" s="273"/>
    </row>
    <row r="15" spans="1:3" x14ac:dyDescent="0.2">
      <c r="A15" s="272"/>
      <c r="B15" s="273"/>
    </row>
    <row r="16" spans="1:3" x14ac:dyDescent="0.2">
      <c r="A16" s="272"/>
      <c r="B16" s="273"/>
    </row>
    <row r="17" spans="1:2" x14ac:dyDescent="0.2">
      <c r="A17" s="272"/>
      <c r="B17" s="273"/>
    </row>
    <row r="18" spans="1:2" x14ac:dyDescent="0.2">
      <c r="A18" s="274"/>
      <c r="B18" s="275"/>
    </row>
  </sheetData>
  <mergeCells count="9">
    <mergeCell ref="A15:B15"/>
    <mergeCell ref="A16:B16"/>
    <mergeCell ref="A17:B17"/>
    <mergeCell ref="A18:B18"/>
    <mergeCell ref="A1:B1"/>
    <mergeCell ref="A3:B3"/>
    <mergeCell ref="A12:B12"/>
    <mergeCell ref="A13:B13"/>
    <mergeCell ref="A14:B14"/>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21</vt:i4>
      </vt:variant>
    </vt:vector>
  </HeadingPairs>
  <TitlesOfParts>
    <vt:vector size="48" baseType="lpstr">
      <vt:lpstr>1-Info Section Cover Sheet</vt:lpstr>
      <vt:lpstr>2-SFA Policies</vt:lpstr>
      <vt:lpstr>3-Bid Point Calculator</vt:lpstr>
      <vt:lpstr>4-SFA Staffing Patterns</vt:lpstr>
      <vt:lpstr>5-FSMC Staffing Patterns</vt:lpstr>
      <vt:lpstr>6-FSMC Proposed Staff Patterns</vt:lpstr>
      <vt:lpstr>7-Cost Information</vt:lpstr>
      <vt:lpstr>8-Equipment List</vt:lpstr>
      <vt:lpstr>9-USDA Foods</vt:lpstr>
      <vt:lpstr>10-SD Info - Brkfst</vt:lpstr>
      <vt:lpstr>11-SD Info - Lunch</vt:lpstr>
      <vt:lpstr>12-SD Info - Snacks</vt:lpstr>
      <vt:lpstr>13-SD Info - Suppers</vt:lpstr>
      <vt:lpstr>14-Revenue Info</vt:lpstr>
      <vt:lpstr>15-Meal Equiv Calculator</vt:lpstr>
      <vt:lpstr>16-Bldg Demographics</vt:lpstr>
      <vt:lpstr>17-Services by Location</vt:lpstr>
      <vt:lpstr> 18-Cost Responsibility Detail</vt:lpstr>
      <vt:lpstr> 19-Claims for Reimbursement</vt:lpstr>
      <vt:lpstr>20-Breakfast Menu</vt:lpstr>
      <vt:lpstr>21-Lunch Menu</vt:lpstr>
      <vt:lpstr>22-Snack Menu</vt:lpstr>
      <vt:lpstr>23-Supper Menu</vt:lpstr>
      <vt:lpstr>24-A la Carte</vt:lpstr>
      <vt:lpstr>25-Food Spec Cover Sht</vt:lpstr>
      <vt:lpstr>26-Bid Sheet Cover</vt:lpstr>
      <vt:lpstr>27-Bid with Advance Payment</vt:lpstr>
      <vt:lpstr>'10-SD Info - Brkfst'!Print_Area</vt:lpstr>
      <vt:lpstr>'11-SD Info - Lunch'!Print_Area</vt:lpstr>
      <vt:lpstr>'12-SD Info - Snacks'!Print_Area</vt:lpstr>
      <vt:lpstr>'13-SD Info - Suppers'!Print_Area</vt:lpstr>
      <vt:lpstr>'14-Revenue Info'!Print_Area</vt:lpstr>
      <vt:lpstr>'15-Meal Equiv Calculator'!Print_Area</vt:lpstr>
      <vt:lpstr>'16-Bldg Demographics'!Print_Area</vt:lpstr>
      <vt:lpstr>'17-Services by Location'!Print_Area</vt:lpstr>
      <vt:lpstr>'1-Info Section Cover Sheet'!Print_Area</vt:lpstr>
      <vt:lpstr>'25-Food Spec Cover Sht'!Print_Area</vt:lpstr>
      <vt:lpstr>'26-Bid Sheet Cover'!Print_Area</vt:lpstr>
      <vt:lpstr>'27-Bid with Advance Payment'!Print_Area</vt:lpstr>
      <vt:lpstr>'2-SFA Policies'!Print_Area</vt:lpstr>
      <vt:lpstr>'3-Bid Point Calculator'!Print_Area</vt:lpstr>
      <vt:lpstr>'4-SFA Staffing Patterns'!Print_Area</vt:lpstr>
      <vt:lpstr>'5-FSMC Staffing Patterns'!Print_Area</vt:lpstr>
      <vt:lpstr>'6-FSMC Proposed Staff Patterns'!Print_Area</vt:lpstr>
      <vt:lpstr>'7-Cost Information'!Print_Area</vt:lpstr>
      <vt:lpstr>'8-Equipment List'!Print_Area</vt:lpstr>
      <vt:lpstr>'9-USDA Foods'!Print_Area</vt:lpstr>
      <vt:lpstr>'5-FSMC Staffing Patterns'!Print_Titles</vt:lpstr>
    </vt:vector>
  </TitlesOfParts>
  <Company>CPPS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Ritchie</dc:creator>
  <cp:lastModifiedBy>Judith Handlon</cp:lastModifiedBy>
  <cp:lastPrinted>2019-03-21T19:49:48Z</cp:lastPrinted>
  <dcterms:created xsi:type="dcterms:W3CDTF">2003-07-24T18:22:02Z</dcterms:created>
  <dcterms:modified xsi:type="dcterms:W3CDTF">2019-03-22T15:07:24Z</dcterms:modified>
</cp:coreProperties>
</file>